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10" windowHeight="9030" activeTab="0"/>
  </bookViews>
  <sheets>
    <sheet name="Investointi-listaus" sheetId="1" r:id="rId1"/>
    <sheet name="Talousarvio" sheetId="2" r:id="rId2"/>
    <sheet name="Taul3" sheetId="3" r:id="rId3"/>
  </sheets>
  <externalReferences>
    <externalReference r:id="rId6"/>
  </externalReferences>
  <definedNames>
    <definedName name="_xlfn.DAYS" hidden="1">#NAME?</definedName>
    <definedName name="_xlnm.Print_Titles" localSheetId="0">'Investointi-listaus'!$5:$5</definedName>
  </definedNames>
  <calcPr fullCalcOnLoad="1"/>
</workbook>
</file>

<file path=xl/comments1.xml><?xml version="1.0" encoding="utf-8"?>
<comments xmlns="http://schemas.openxmlformats.org/spreadsheetml/2006/main">
  <authors>
    <author>Marika Silvennoinen</author>
  </authors>
  <commentList>
    <comment ref="D63" authorId="0">
      <text>
        <r>
          <rPr>
            <b/>
            <sz val="9"/>
            <rFont val="Tahoma"/>
            <family val="2"/>
          </rPr>
          <t>Marika Silvennoinen:</t>
        </r>
        <r>
          <rPr>
            <sz val="9"/>
            <rFont val="Tahoma"/>
            <family val="2"/>
          </rPr>
          <t xml:space="preserve">
Lisätty 3.11. Tähän käytetään testamenttivaroja</t>
        </r>
      </text>
    </comment>
  </commentList>
</comments>
</file>

<file path=xl/comments2.xml><?xml version="1.0" encoding="utf-8"?>
<comments xmlns="http://schemas.openxmlformats.org/spreadsheetml/2006/main">
  <authors>
    <author>Atte Hyv?rinen</author>
    <author>Marika Silvennoinen</author>
  </authors>
  <commentList>
    <comment ref="E4" authorId="0">
      <text>
        <r>
          <rPr>
            <b/>
            <sz val="9"/>
            <rFont val="Tahoma"/>
            <family val="2"/>
          </rPr>
          <t xml:space="preserve">Atte Hyvärinen 
</t>
        </r>
        <r>
          <rPr>
            <sz val="9"/>
            <rFont val="Tahoma"/>
            <family val="2"/>
          </rPr>
          <t>Käyttöönottoaika = valmistumisaika xx.xx.xxxx muodossa</t>
        </r>
      </text>
    </comment>
    <comment ref="F4" authorId="0">
      <text>
        <r>
          <rPr>
            <b/>
            <sz val="9"/>
            <rFont val="Tahoma"/>
            <family val="2"/>
          </rPr>
          <t>Atte Hyvärinen:</t>
        </r>
        <r>
          <rPr>
            <sz val="9"/>
            <rFont val="Tahoma"/>
            <family val="2"/>
          </rPr>
          <t xml:space="preserve">
Merkitse poistoaika kuukausina
</t>
        </r>
      </text>
    </comment>
    <comment ref="L4" authorId="0">
      <text>
        <r>
          <rPr>
            <b/>
            <sz val="9"/>
            <rFont val="Tahoma"/>
            <family val="2"/>
          </rPr>
          <t>Atte Hyvärinen:</t>
        </r>
        <r>
          <rPr>
            <sz val="9"/>
            <rFont val="Tahoma"/>
            <family val="2"/>
          </rPr>
          <t xml:space="preserve">
Muutoksen tekijän nimikirjaimet
</t>
        </r>
      </text>
    </comment>
    <comment ref="M4" authorId="0">
      <text>
        <r>
          <rPr>
            <b/>
            <sz val="9"/>
            <rFont val="Tahoma"/>
            <family val="2"/>
          </rPr>
          <t>Atte Hyvärinen:</t>
        </r>
        <r>
          <rPr>
            <sz val="9"/>
            <rFont val="Tahoma"/>
            <family val="2"/>
          </rPr>
          <t xml:space="preserve">
Merkitse "x", kun valmis. Muista tarkistaa käyttöönottoaika!</t>
        </r>
      </text>
    </comment>
    <comment ref="D49" authorId="1">
      <text>
        <r>
          <rPr>
            <b/>
            <sz val="9"/>
            <rFont val="Tahoma"/>
            <family val="2"/>
          </rPr>
          <t>Marika Silvennoinen:</t>
        </r>
        <r>
          <rPr>
            <sz val="9"/>
            <rFont val="Tahoma"/>
            <family val="2"/>
          </rPr>
          <t xml:space="preserve">
Kuuluisi käyttötalouden puolelle?</t>
        </r>
      </text>
    </comment>
    <comment ref="D66" authorId="1">
      <text>
        <r>
          <rPr>
            <b/>
            <sz val="9"/>
            <rFont val="Tahoma"/>
            <family val="2"/>
          </rPr>
          <t>Marika Silvennoinen:</t>
        </r>
        <r>
          <rPr>
            <sz val="9"/>
            <rFont val="Tahoma"/>
            <family val="2"/>
          </rPr>
          <t xml:space="preserve">
Kuuluisi käyttötalouden puolelle?</t>
        </r>
      </text>
    </comment>
    <comment ref="D75" authorId="1">
      <text>
        <r>
          <rPr>
            <b/>
            <sz val="9"/>
            <rFont val="Tahoma"/>
            <family val="2"/>
          </rPr>
          <t>Marika Silvennoinen:</t>
        </r>
        <r>
          <rPr>
            <sz val="9"/>
            <rFont val="Tahoma"/>
            <family val="2"/>
          </rPr>
          <t xml:space="preserve">
Kuuluisi käyttötalouden puolelle. </t>
        </r>
      </text>
    </comment>
    <comment ref="D86" authorId="1">
      <text>
        <r>
          <rPr>
            <b/>
            <sz val="9"/>
            <rFont val="Tahoma"/>
            <family val="2"/>
          </rPr>
          <t>Marika Silvennoinen:</t>
        </r>
        <r>
          <rPr>
            <sz val="9"/>
            <rFont val="Tahoma"/>
            <family val="2"/>
          </rPr>
          <t xml:space="preserve">
Kuuluisi käyttötalouden puolelle?</t>
        </r>
      </text>
    </comment>
    <comment ref="B119" authorId="1">
      <text>
        <r>
          <rPr>
            <b/>
            <sz val="9"/>
            <rFont val="Tahoma"/>
            <family val="2"/>
          </rPr>
          <t>Marika Silvennoinen:</t>
        </r>
        <r>
          <rPr>
            <sz val="9"/>
            <rFont val="Tahoma"/>
            <family val="2"/>
          </rPr>
          <t xml:space="preserve">
vuoden 21 investointi</t>
        </r>
      </text>
    </comment>
    <comment ref="B25" authorId="1">
      <text>
        <r>
          <rPr>
            <b/>
            <sz val="9"/>
            <rFont val="Tahoma"/>
            <family val="2"/>
          </rPr>
          <t>Marika Silvennoinen:</t>
        </r>
        <r>
          <rPr>
            <sz val="9"/>
            <rFont val="Tahoma"/>
            <family val="2"/>
          </rPr>
          <t xml:space="preserve">
tekninen toimi
</t>
        </r>
      </text>
    </comment>
    <comment ref="B20" authorId="1">
      <text>
        <r>
          <rPr>
            <b/>
            <sz val="9"/>
            <rFont val="Tahoma"/>
            <family val="2"/>
          </rPr>
          <t>Marika Silvennoinen:</t>
        </r>
        <r>
          <rPr>
            <sz val="9"/>
            <rFont val="Tahoma"/>
            <family val="2"/>
          </rPr>
          <t xml:space="preserve">
Liikuntatoimi</t>
        </r>
      </text>
    </comment>
    <comment ref="B123" authorId="1">
      <text>
        <r>
          <rPr>
            <b/>
            <sz val="9"/>
            <rFont val="Tahoma"/>
            <family val="2"/>
          </rPr>
          <t>Marika Silvennoinen:</t>
        </r>
        <r>
          <rPr>
            <sz val="9"/>
            <rFont val="Tahoma"/>
            <family val="2"/>
          </rPr>
          <t xml:space="preserve">
Kustaa Hiekan säätiö rahoittanee puolet.</t>
        </r>
      </text>
    </comment>
    <comment ref="B12" authorId="1">
      <text>
        <r>
          <rPr>
            <b/>
            <sz val="9"/>
            <rFont val="Tahoma"/>
            <family val="2"/>
          </rPr>
          <t>Marika Silvennoinen:</t>
        </r>
        <r>
          <rPr>
            <sz val="9"/>
            <rFont val="Tahoma"/>
            <family val="2"/>
          </rPr>
          <t xml:space="preserve">
Untamala ja Suontaka 2022, Soukainen ja Kodjala 23-24</t>
        </r>
      </text>
    </comment>
  </commentList>
</comments>
</file>

<file path=xl/sharedStrings.xml><?xml version="1.0" encoding="utf-8"?>
<sst xmlns="http://schemas.openxmlformats.org/spreadsheetml/2006/main" count="537" uniqueCount="296">
  <si>
    <t>Lisä-</t>
  </si>
  <si>
    <t>Hankkeen kokonais-</t>
  </si>
  <si>
    <t>TALONRAKENNUS</t>
  </si>
  <si>
    <t xml:space="preserve">LIIKENNEVÄYLÄT </t>
  </si>
  <si>
    <t>PÄÄLLYSTYKSET</t>
  </si>
  <si>
    <t xml:space="preserve">TIEVALAISTUS </t>
  </si>
  <si>
    <t>YLEISET ALUEET</t>
  </si>
  <si>
    <t>IRTAIN OMAISUUS</t>
  </si>
  <si>
    <t>KIINTEÄ OMAISUUS</t>
  </si>
  <si>
    <t>Maanhankinta ja lunastukset</t>
  </si>
  <si>
    <t>Investoinnit yhteensä, netto</t>
  </si>
  <si>
    <t>tulot</t>
  </si>
  <si>
    <t>menot</t>
  </si>
  <si>
    <t>netto</t>
  </si>
  <si>
    <t>JULKINEN KÄYTTÖOMAISUUS</t>
  </si>
  <si>
    <t>VESI- JA VIEMÄRILAITOS</t>
  </si>
  <si>
    <t>Hankkeen nimi/sisältö</t>
  </si>
  <si>
    <t xml:space="preserve"> </t>
  </si>
  <si>
    <t>Laitilan pesäpallokatsomo</t>
  </si>
  <si>
    <t>Päällystysohjelman mukaiset kohteet</t>
  </si>
  <si>
    <t>Kaari- ja Matovuorentie peruskunnostus</t>
  </si>
  <si>
    <t>Samppanummentie peruskunnostus</t>
  </si>
  <si>
    <t>Laessaari asemakaava -laajennus rakentaminen</t>
  </si>
  <si>
    <t>Kotoharju asemakaava -laajennus rakentaminen</t>
  </si>
  <si>
    <t>Pienet korjauskohteet</t>
  </si>
  <si>
    <t>HULEVESIJÄRJESTELMÄT</t>
  </si>
  <si>
    <t>Hulevesijärjestelmien täydentämiset ja kunnostukset</t>
  </si>
  <si>
    <t>Uimarantojen peruskunnostukset ja parannukset</t>
  </si>
  <si>
    <t>Leikkikenttien varusteiden ja turvatuotteiden uusimiset</t>
  </si>
  <si>
    <t>Koulutie alkupään muutokset</t>
  </si>
  <si>
    <t>Katuvalojen saneeraus</t>
  </si>
  <si>
    <t>VESILAITOS</t>
  </si>
  <si>
    <t>VIEMÄRILAITOS</t>
  </si>
  <si>
    <t>VESIHUOLTOLAITOS</t>
  </si>
  <si>
    <t>Vesihuoltojärjestelmien kehittäminen</t>
  </si>
  <si>
    <t>Vesijohtoverkoston rakentaminen Laessaari</t>
  </si>
  <si>
    <t>Viemäriverkoston rakentaminen Laessaari</t>
  </si>
  <si>
    <t>Vesijohtoverkoston rakentaminen Kotoharju</t>
  </si>
  <si>
    <t>Vesijohtoverkoston rakentaminen Kodjala</t>
  </si>
  <si>
    <t>Viemäriverkoston rakentaminen Kotoharju</t>
  </si>
  <si>
    <t>Viemäriverkoston rakentaminen Kodjala</t>
  </si>
  <si>
    <t>Vesijohtoverkostojen saneeraukset</t>
  </si>
  <si>
    <t>Viemäriverkoston saneeraukset</t>
  </si>
  <si>
    <t>Jätevesipumppaamoiden saneeraukset</t>
  </si>
  <si>
    <t>E. Elon koulun julkisivusaneeraus</t>
  </si>
  <si>
    <t>Varppeen koulun salin katto</t>
  </si>
  <si>
    <t>Winnovan rakennusten peruskorjaukset</t>
  </si>
  <si>
    <t>Kappelimäen koulun piha-alueen muutos- ja kunnostustyöt</t>
  </si>
  <si>
    <t>siv.</t>
  </si>
  <si>
    <t>tekn.</t>
  </si>
  <si>
    <t>Kyläkoulujen monitoimikentät (v. 2019-2023)</t>
  </si>
  <si>
    <t>Traktori, konekeskus</t>
  </si>
  <si>
    <t>TS 2023</t>
  </si>
  <si>
    <t>TS 2024</t>
  </si>
  <si>
    <t>Kaupungintalon ilmanvaihdon ja valaistuksen uusiminen</t>
  </si>
  <si>
    <t>Kodjalan koulun julkisivun huoltomaalaus</t>
  </si>
  <si>
    <t>Keittiöiden kaluston yllättävä uusintatarve</t>
  </si>
  <si>
    <t>Hanke-</t>
  </si>
  <si>
    <t>Hallitie ja -polku rakentaminen</t>
  </si>
  <si>
    <t>siv./tekn.</t>
  </si>
  <si>
    <t>Untamalan koulun julkisivun huoltomaalaus</t>
  </si>
  <si>
    <t>hal./tekn.</t>
  </si>
  <si>
    <t>Kappelimäen koulun puutyöluokan lattia</t>
  </si>
  <si>
    <t>Varppeen ruokalan peruskorjaus</t>
  </si>
  <si>
    <t>Matikan alueen huoltorakennus</t>
  </si>
  <si>
    <t>Musiikkiopiston Percussion Play-pihasoittimet</t>
  </si>
  <si>
    <t>Koirapuiston rakentaminen</t>
  </si>
  <si>
    <t>Pesäpallokentän siirto Matikan alueelle</t>
  </si>
  <si>
    <t xml:space="preserve">Kodjalan koulun piharakennuksen korjaus  </t>
  </si>
  <si>
    <t>TS 2025</t>
  </si>
  <si>
    <t>Vuosi</t>
  </si>
  <si>
    <t>Hankenumero</t>
  </si>
  <si>
    <t>Nimi</t>
  </si>
  <si>
    <t>Kokonaiskustannus</t>
  </si>
  <si>
    <t>Talousarvio</t>
  </si>
  <si>
    <t>Käyttöönottoaika (pvm)</t>
  </si>
  <si>
    <t>Poistoaika (kuukautta)</t>
  </si>
  <si>
    <t>Poiston kustannuspaikka</t>
  </si>
  <si>
    <t>Poiston tili</t>
  </si>
  <si>
    <t>Vuosipoisto</t>
  </si>
  <si>
    <t xml:space="preserve">Vuosipoisto </t>
  </si>
  <si>
    <t>Huomioita</t>
  </si>
  <si>
    <t>Kuittaus</t>
  </si>
  <si>
    <t>Valmis (x)</t>
  </si>
  <si>
    <t>8200/608</t>
  </si>
  <si>
    <t>8200/615</t>
  </si>
  <si>
    <t>8400/616</t>
  </si>
  <si>
    <t>8200/617</t>
  </si>
  <si>
    <t>8200/618</t>
  </si>
  <si>
    <t>8400/619</t>
  </si>
  <si>
    <t>8200/620</t>
  </si>
  <si>
    <t>8200/621</t>
  </si>
  <si>
    <t>8200/622</t>
  </si>
  <si>
    <t>8300/626</t>
  </si>
  <si>
    <t>8200/628</t>
  </si>
  <si>
    <t>8200/629</t>
  </si>
  <si>
    <t>8400/636</t>
  </si>
  <si>
    <t>8400/637</t>
  </si>
  <si>
    <t>8400/641</t>
  </si>
  <si>
    <t>8400/642</t>
  </si>
  <si>
    <t>8400/643</t>
  </si>
  <si>
    <t>8400/644</t>
  </si>
  <si>
    <t>8400/647</t>
  </si>
  <si>
    <t>8400/640</t>
  </si>
  <si>
    <t>8400/649</t>
  </si>
  <si>
    <t>8400/650</t>
  </si>
  <si>
    <t>8400/651</t>
  </si>
  <si>
    <t>8200/652</t>
  </si>
  <si>
    <t>8400/653</t>
  </si>
  <si>
    <t>8200/656</t>
  </si>
  <si>
    <t>8200/659</t>
  </si>
  <si>
    <t>8400/661</t>
  </si>
  <si>
    <t>8500/663</t>
  </si>
  <si>
    <t>8500/664</t>
  </si>
  <si>
    <t>8500/666</t>
  </si>
  <si>
    <t>8500/667</t>
  </si>
  <si>
    <t>8500/668</t>
  </si>
  <si>
    <t>8500/669</t>
  </si>
  <si>
    <t>8500/670</t>
  </si>
  <si>
    <t>8500/672</t>
  </si>
  <si>
    <t>8500/673</t>
  </si>
  <si>
    <t>8500/674</t>
  </si>
  <si>
    <t>8200/630</t>
  </si>
  <si>
    <t>8200/632</t>
  </si>
  <si>
    <t>8200/633</t>
  </si>
  <si>
    <t>8100/691</t>
  </si>
  <si>
    <t>8202/696</t>
  </si>
  <si>
    <t>8400/697</t>
  </si>
  <si>
    <t>8100/701</t>
  </si>
  <si>
    <t>Kappelimäen koulun lukitusjärjestelmä</t>
  </si>
  <si>
    <t>Varppeen koulun ja lukion kellarikerroksen kalustus</t>
  </si>
  <si>
    <t>Etäluettavat vesimittarit</t>
  </si>
  <si>
    <t>8200/709</t>
  </si>
  <si>
    <t>8200/714</t>
  </si>
  <si>
    <t>Talousarvio 2022 ja TS 2023-2025 (2026)</t>
  </si>
  <si>
    <t>TA 2022</t>
  </si>
  <si>
    <t>TS 2026</t>
  </si>
  <si>
    <t>Varppeen koulun ruokasalin kalusteiden uusiminen</t>
  </si>
  <si>
    <t>Varppeen lähiliikuntapaikka</t>
  </si>
  <si>
    <t>tekn./siv.</t>
  </si>
  <si>
    <t xml:space="preserve">Laitilan kyläkoulun teknisen työn purunpoiston uusinta </t>
  </si>
  <si>
    <t>Kotisivujen uusinta</t>
  </si>
  <si>
    <t>hall.</t>
  </si>
  <si>
    <t>Varppeen koulun ison salin äänentoisto &amp; valotekniikka</t>
  </si>
  <si>
    <t>HR-ohjelmistojen kehittäminen</t>
  </si>
  <si>
    <t>Kappelimäen koulun TVT-laitteiden päivittäminen</t>
  </si>
  <si>
    <t>Varppeen koulun opetusvälineistön päivittämiset</t>
  </si>
  <si>
    <t>siv./hall.</t>
  </si>
  <si>
    <t>Vihtorinkadun kunnostus</t>
  </si>
  <si>
    <t>Sirpunpuisto</t>
  </si>
  <si>
    <t>Kappelimäen vanha koulu IV-saneeraus</t>
  </si>
  <si>
    <t>Urheilutalon peruskojaus</t>
  </si>
  <si>
    <t>Terveyskeskuksen piha-alueen muutostyöt</t>
  </si>
  <si>
    <t>Kodjala asemakaava-alue rakentaminen</t>
  </si>
  <si>
    <t>Huovinojan putkitus</t>
  </si>
  <si>
    <t xml:space="preserve">Betoninen skeittiparkki </t>
  </si>
  <si>
    <t>siv. tekn.</t>
  </si>
  <si>
    <t>tekn,</t>
  </si>
  <si>
    <t>Kodjalan koulun lukitusjärjestelmän uusiminen</t>
  </si>
  <si>
    <t>Ruohonleikkuri, puistot</t>
  </si>
  <si>
    <t>Pakettiauto, kunnossapito</t>
  </si>
  <si>
    <t>Kameravalvonta</t>
  </si>
  <si>
    <t>Sähköautojen latauspisteet</t>
  </si>
  <si>
    <r>
      <t>Windows Server Datacenterlis. uusinta ja Device cal lis. Hankinta</t>
    </r>
    <r>
      <rPr>
        <b/>
        <sz val="10"/>
        <rFont val="Arial"/>
        <family val="2"/>
      </rPr>
      <t xml:space="preserve"> u</t>
    </r>
  </si>
  <si>
    <t>Mustajärven sauna</t>
  </si>
  <si>
    <t>1020 Tietokoneohjelmistot</t>
  </si>
  <si>
    <t>3 v.</t>
  </si>
  <si>
    <t>1109 Asuinrakennukset</t>
  </si>
  <si>
    <t>30 v.</t>
  </si>
  <si>
    <t>1111 Tehdas- ja tuotantorakennukset</t>
  </si>
  <si>
    <t>20 v.</t>
  </si>
  <si>
    <t>1113 Talousrakennukset</t>
  </si>
  <si>
    <t>1115 Vapaa-ajan rakennukset</t>
  </si>
  <si>
    <t>1116 Kiviset talousrakennukset</t>
  </si>
  <si>
    <t>1117 Puiset talousrakennukset</t>
  </si>
  <si>
    <t>10 v.</t>
  </si>
  <si>
    <t>1121 Kiviset hal- ja laitosrakennukset</t>
  </si>
  <si>
    <t>1122 Puiset hal- ja laitosrakennukset</t>
  </si>
  <si>
    <t>1149 Kadut, tiet, torit, puistot</t>
  </si>
  <si>
    <t>15 v.</t>
  </si>
  <si>
    <t>1150 Kadut, urheilu- ja leikkipaikat</t>
  </si>
  <si>
    <t>1152 Muut maa- ja vesirakenteet</t>
  </si>
  <si>
    <t>1161 Sillat, laiturit, uimalat</t>
  </si>
  <si>
    <t>1168 Vedenjakeluverkosto</t>
  </si>
  <si>
    <t>1169 Viemäriverkosto</t>
  </si>
  <si>
    <t>1177 Sähköjohdot, muuntoasemat, ulkoval</t>
  </si>
  <si>
    <t>1178 Puhelinverkko, keskusasemat ja alakeskukset</t>
  </si>
  <si>
    <t>1183 Muut kiinteät koneet, laitteet ja rakenteet</t>
  </si>
  <si>
    <t>1179 Muut putki- ja kaapeliverkot</t>
  </si>
  <si>
    <t>1180 Vesilaitoksen laitoskon ja laitteet</t>
  </si>
  <si>
    <t>1181 Kiinteät nosto- ja siirtolaitteet</t>
  </si>
  <si>
    <t>1182 Liikenteen ohjauslaitteet</t>
  </si>
  <si>
    <t>1208 Kuljetusvälineet</t>
  </si>
  <si>
    <t>4 v.</t>
  </si>
  <si>
    <t>1209 Muut raskaat koneet</t>
  </si>
  <si>
    <t>1 v.</t>
  </si>
  <si>
    <t>1220 Muut koneet ja kalusto, muut kev.koneet</t>
  </si>
  <si>
    <t>5 v.</t>
  </si>
  <si>
    <t>1221 Muut koneet ja kalustusto, ATK</t>
  </si>
  <si>
    <t>1230 Irtaimisto, muut laitteet ja</t>
  </si>
  <si>
    <t>1260 Taide- ja arvoesineet</t>
  </si>
  <si>
    <t>Ei poistoa</t>
  </si>
  <si>
    <t>Täytettävä itse</t>
  </si>
  <si>
    <t>8400/634</t>
  </si>
  <si>
    <t xml:space="preserve">Kasitien yrityskeskuksen LVIS-saneeraus </t>
  </si>
  <si>
    <t>elin./tekn.</t>
  </si>
  <si>
    <t xml:space="preserve">Kappelimäen koulun kellarin sos.tilojen rakentaminen </t>
  </si>
  <si>
    <t xml:space="preserve">Pähkinäpensaan päiväkodin jäähdytyksen lisäys </t>
  </si>
  <si>
    <t xml:space="preserve">Kappelimäen koulun liikuntasalin puku-ja suihkuhuoneiden kunn. </t>
  </si>
  <si>
    <r>
      <t>Palke 5:n ruokasalin laajennus</t>
    </r>
    <r>
      <rPr>
        <b/>
        <sz val="10"/>
        <rFont val="Arial"/>
        <family val="2"/>
      </rPr>
      <t xml:space="preserve"> </t>
    </r>
  </si>
  <si>
    <t xml:space="preserve">Kirjaston valaistuksen uusiminen </t>
  </si>
  <si>
    <t xml:space="preserve">Varikon kiviainesvarasto </t>
  </si>
  <si>
    <r>
      <t>Keskustan maisemakuvan parantaminen</t>
    </r>
    <r>
      <rPr>
        <b/>
        <sz val="10"/>
        <rFont val="Arial"/>
        <family val="2"/>
      </rPr>
      <t xml:space="preserve"> </t>
    </r>
  </si>
  <si>
    <r>
      <t>Kauppilan umpipiha –museon perusnäyttelyn uudistam.</t>
    </r>
    <r>
      <rPr>
        <b/>
        <sz val="10"/>
        <rFont val="Arial"/>
        <family val="2"/>
      </rPr>
      <t xml:space="preserve"> </t>
    </r>
  </si>
  <si>
    <r>
      <t>Talouden järjestelmäuudistus</t>
    </r>
    <r>
      <rPr>
        <b/>
        <sz val="10"/>
        <rFont val="Arial"/>
        <family val="2"/>
      </rPr>
      <t xml:space="preserve"> </t>
    </r>
  </si>
  <si>
    <t xml:space="preserve">Clausion Cloud-konserniohjelma </t>
  </si>
  <si>
    <t xml:space="preserve">Cloudia kilpailutus- ja sopimustenhallintajärjestelmä </t>
  </si>
  <si>
    <t xml:space="preserve">Varppeen koulun ruokasalin tarjoilulinjastot </t>
  </si>
  <si>
    <t xml:space="preserve">Yleisurheilukentän pinnoitus ja maalaus </t>
  </si>
  <si>
    <t xml:space="preserve">Sähköinen lähetysjärjestelmä </t>
  </si>
  <si>
    <r>
      <t>Laitilan kyläkoulun esitystekniikan uusiminen</t>
    </r>
    <r>
      <rPr>
        <b/>
        <sz val="10"/>
        <rFont val="Arial"/>
        <family val="2"/>
      </rPr>
      <t xml:space="preserve"> </t>
    </r>
  </si>
  <si>
    <t xml:space="preserve">Taidehankinta / Munamarkkinoiden juhlavuosi </t>
  </si>
  <si>
    <t>Viemäriverkoston rakentaminen Kovero</t>
  </si>
  <si>
    <t>8400/401</t>
  </si>
  <si>
    <t>8400/738</t>
  </si>
  <si>
    <t>8400/739</t>
  </si>
  <si>
    <t>8400/740</t>
  </si>
  <si>
    <t>8400/741</t>
  </si>
  <si>
    <t>8400/742</t>
  </si>
  <si>
    <t>8200/743</t>
  </si>
  <si>
    <t>8400/744</t>
  </si>
  <si>
    <t>8400/745</t>
  </si>
  <si>
    <t>8400/746</t>
  </si>
  <si>
    <t>8400/747</t>
  </si>
  <si>
    <t>8400/712</t>
  </si>
  <si>
    <t>8200/748</t>
  </si>
  <si>
    <t>8500/716</t>
  </si>
  <si>
    <t>8500/749</t>
  </si>
  <si>
    <t>8100/750</t>
  </si>
  <si>
    <t>8100/751</t>
  </si>
  <si>
    <t>8100/737</t>
  </si>
  <si>
    <t>8100/752</t>
  </si>
  <si>
    <t>8400/753</t>
  </si>
  <si>
    <t>8400/754</t>
  </si>
  <si>
    <t>8400/708</t>
  </si>
  <si>
    <t>8400/684</t>
  </si>
  <si>
    <t>8400/755</t>
  </si>
  <si>
    <t>8200/756</t>
  </si>
  <si>
    <t>8200/757</t>
  </si>
  <si>
    <t>8400/758</t>
  </si>
  <si>
    <t>8200/759</t>
  </si>
  <si>
    <t>8200/760</t>
  </si>
  <si>
    <t>8200/761</t>
  </si>
  <si>
    <t>8100/762</t>
  </si>
  <si>
    <t>8100/763</t>
  </si>
  <si>
    <t>8300/764</t>
  </si>
  <si>
    <t>8300/765</t>
  </si>
  <si>
    <t>8200/724</t>
  </si>
  <si>
    <t>10.11.2021 MS, 10.11.2021 RA, 1.11.2021 MR</t>
  </si>
  <si>
    <t>8100/731</t>
  </si>
  <si>
    <t>siv./tek.</t>
  </si>
  <si>
    <t>3.11 MS, 11.11. MS (lisätty kasitien yrityskeskuksen LVIS saneeraus ja Koveron viemärin rakentaminen)</t>
  </si>
  <si>
    <t>siirto vuodella 120 000 jää 10 000</t>
  </si>
  <si>
    <t>siirto vuodella</t>
  </si>
  <si>
    <t>siirto vuodella 60 000 jää 10 000</t>
  </si>
  <si>
    <t>siirretään vuodella</t>
  </si>
  <si>
    <t>Vaikutus 2022</t>
  </si>
  <si>
    <t>siito vuodella  100 000 jää 60 000</t>
  </si>
  <si>
    <t>??</t>
  </si>
  <si>
    <t>siirto kahdella vuodella 2024</t>
  </si>
  <si>
    <t>lisäys 20 000</t>
  </si>
  <si>
    <t>siirto käyttötalouteen -23</t>
  </si>
  <si>
    <t>Alkuperäinen</t>
  </si>
  <si>
    <t>8400/764</t>
  </si>
  <si>
    <t>8400/765</t>
  </si>
  <si>
    <t>8400/628</t>
  </si>
  <si>
    <t>8400/615</t>
  </si>
  <si>
    <t>8400/608</t>
  </si>
  <si>
    <t>8400/630</t>
  </si>
  <si>
    <t>8400/743</t>
  </si>
  <si>
    <t>8400/632</t>
  </si>
  <si>
    <t>8400/709</t>
  </si>
  <si>
    <t>8400/714</t>
  </si>
  <si>
    <t>8100/766</t>
  </si>
  <si>
    <t>8200/758</t>
  </si>
  <si>
    <t xml:space="preserve">Korjattu </t>
  </si>
  <si>
    <t>Vähennys 60 000e (valtuusto 6.6.2022)</t>
  </si>
  <si>
    <t>Korjaus</t>
  </si>
  <si>
    <t>Lisämuutokset</t>
  </si>
  <si>
    <t>TA2022 (määrärahat täällä)</t>
  </si>
  <si>
    <t>Muutosesitykset (uudet punaisella)</t>
  </si>
  <si>
    <r>
      <t xml:space="preserve">lisäys 65 000, </t>
    </r>
    <r>
      <rPr>
        <sz val="10"/>
        <color indexed="10"/>
        <rFont val="Arial"/>
        <family val="2"/>
      </rPr>
      <t>150000</t>
    </r>
  </si>
  <si>
    <r>
      <t xml:space="preserve">lisäys 120 000, </t>
    </r>
    <r>
      <rPr>
        <sz val="10"/>
        <color indexed="10"/>
        <rFont val="Arial"/>
        <family val="2"/>
      </rPr>
      <t>-10000</t>
    </r>
  </si>
  <si>
    <t>Varppeen koulun ja Kappelimäen koulun kuulutusjärjestelmän päivitys</t>
  </si>
  <si>
    <t>uusi hanke</t>
  </si>
  <si>
    <t>3.4.2022 MR; 14.4.2022 MR; MR 20.4.2022, HKL 25.5.2022, EN 12.9.2022 tekvan esitykset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</si>
</sst>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_€"/>
    <numFmt numFmtId="167" formatCode="&quot;Kyllä&quot;;&quot;Kyllä&quot;;&quot;Ei&quot;"/>
    <numFmt numFmtId="168" formatCode="&quot;Tosi&quot;;&quot;Tosi&quot;;&quot;Epätosi&quot;"/>
    <numFmt numFmtId="169" formatCode="&quot;Käytössä&quot;;&quot;Käytössä&quot;;&quot;Ei käytössä&quot;"/>
    <numFmt numFmtId="170" formatCode="[$€-2]\ #\ ##,000_);[Red]\([$€-2]\ #\ ##,000\)"/>
    <numFmt numFmtId="171" formatCode="[$-40B]dddd\ d\.\ mmmm\ yyyy"/>
    <numFmt numFmtId="172" formatCode="h\.mm\.ss"/>
    <numFmt numFmtId="173" formatCode="0.000"/>
    <numFmt numFmtId="174" formatCode="0.0000"/>
    <numFmt numFmtId="175" formatCode="_-* #,##0.0\ _€_-;\-* #,##0.0\ _€_-;_-* &quot;-&quot;??\ _€_-;_-@_-"/>
    <numFmt numFmtId="176" formatCode="_-* #,##0\ _€_-;\-* #,##0\ _€_-;_-* &quot;-&quot;??\ _€_-;_-@_-"/>
    <numFmt numFmtId="177" formatCode="0.0"/>
    <numFmt numFmtId="178" formatCode="_-* #,##0.000\ _€_-;\-* #,##0.000\ _€_-;_-* &quot;-&quot;??\ _€_-;_-@_-"/>
  </numFmts>
  <fonts count="5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0"/>
      <color indexed="8"/>
      <name val="Mangal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Accounting"/>
      <sz val="10"/>
      <color indexed="10"/>
      <name val="Arial"/>
      <family val="2"/>
    </font>
    <font>
      <sz val="10"/>
      <color indexed="4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Mangal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 val="singleAccounting"/>
      <sz val="10"/>
      <color rgb="FFFF0000"/>
      <name val="Arial"/>
      <family val="2"/>
    </font>
    <font>
      <sz val="10"/>
      <color theme="4" tint="-0.24997000396251678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0" applyBorder="0" applyAlignment="0" applyProtection="0"/>
    <xf numFmtId="0" fontId="45" fillId="0" borderId="7" applyNumberFormat="0" applyFill="0" applyAlignment="0" applyProtection="0"/>
    <xf numFmtId="0" fontId="46" fillId="32" borderId="2" applyNumberFormat="0" applyAlignment="0" applyProtection="0"/>
    <xf numFmtId="0" fontId="47" fillId="33" borderId="8" applyNumberFormat="0" applyAlignment="0" applyProtection="0"/>
    <xf numFmtId="0" fontId="4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 wrapText="1"/>
    </xf>
    <xf numFmtId="3" fontId="3" fillId="0" borderId="11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3" xfId="0" applyNumberForma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0" fillId="0" borderId="0" xfId="0" applyFont="1" applyAlignment="1">
      <alignment/>
    </xf>
    <xf numFmtId="3" fontId="3" fillId="35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12" xfId="0" applyBorder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5" xfId="0" applyNumberFormat="1" applyBorder="1" applyAlignment="1">
      <alignment/>
    </xf>
    <xf numFmtId="0" fontId="1" fillId="34" borderId="14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 horizontal="right"/>
    </xf>
    <xf numFmtId="49" fontId="0" fillId="0" borderId="18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right"/>
    </xf>
    <xf numFmtId="3" fontId="0" fillId="34" borderId="15" xfId="0" applyNumberFormat="1" applyFill="1" applyBorder="1" applyAlignment="1">
      <alignment horizontal="right"/>
    </xf>
    <xf numFmtId="0" fontId="1" fillId="38" borderId="0" xfId="0" applyFont="1" applyFill="1" applyAlignment="1">
      <alignment/>
    </xf>
    <xf numFmtId="14" fontId="0" fillId="38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" fillId="36" borderId="15" xfId="0" applyFont="1" applyFill="1" applyBorder="1" applyAlignment="1">
      <alignment horizontal="center"/>
    </xf>
    <xf numFmtId="0" fontId="1" fillId="36" borderId="15" xfId="0" applyFont="1" applyFill="1" applyBorder="1" applyAlignment="1">
      <alignment wrapText="1"/>
    </xf>
    <xf numFmtId="0" fontId="1" fillId="36" borderId="15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5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5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39" borderId="15" xfId="0" applyFill="1" applyBorder="1" applyAlignment="1">
      <alignment/>
    </xf>
    <xf numFmtId="0" fontId="0" fillId="39" borderId="15" xfId="0" applyFill="1" applyBorder="1" applyAlignment="1">
      <alignment horizontal="center"/>
    </xf>
    <xf numFmtId="0" fontId="0" fillId="39" borderId="15" xfId="0" applyFont="1" applyFill="1" applyBorder="1" applyAlignment="1">
      <alignment horizontal="center"/>
    </xf>
    <xf numFmtId="3" fontId="0" fillId="36" borderId="15" xfId="0" applyNumberForma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37" borderId="13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2" xfId="0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5" xfId="0" applyNumberFormat="1" applyFill="1" applyBorder="1" applyAlignment="1">
      <alignment horizontal="right"/>
    </xf>
    <xf numFmtId="0" fontId="0" fillId="0" borderId="19" xfId="0" applyFont="1" applyBorder="1" applyAlignment="1">
      <alignment/>
    </xf>
    <xf numFmtId="0" fontId="0" fillId="38" borderId="14" xfId="0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8" borderId="15" xfId="0" applyFont="1" applyFill="1" applyBorder="1" applyAlignment="1">
      <alignment horizontal="left"/>
    </xf>
    <xf numFmtId="0" fontId="1" fillId="38" borderId="20" xfId="0" applyFont="1" applyFill="1" applyBorder="1" applyAlignment="1">
      <alignment/>
    </xf>
    <xf numFmtId="49" fontId="1" fillId="38" borderId="15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left"/>
    </xf>
    <xf numFmtId="3" fontId="0" fillId="0" borderId="15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 horizontal="right"/>
    </xf>
    <xf numFmtId="49" fontId="0" fillId="0" borderId="15" xfId="0" applyNumberFormat="1" applyFill="1" applyBorder="1" applyAlignment="1">
      <alignment horizontal="right"/>
    </xf>
    <xf numFmtId="0" fontId="0" fillId="0" borderId="14" xfId="0" applyFill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37" borderId="15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Border="1" applyAlignment="1">
      <alignment horizontal="right"/>
    </xf>
    <xf numFmtId="0" fontId="0" fillId="0" borderId="14" xfId="0" applyFont="1" applyBorder="1" applyAlignment="1">
      <alignment/>
    </xf>
    <xf numFmtId="176" fontId="0" fillId="0" borderId="15" xfId="53" applyNumberFormat="1" applyFont="1" applyBorder="1" applyAlignment="1">
      <alignment horizontal="right"/>
    </xf>
    <xf numFmtId="49" fontId="0" fillId="0" borderId="21" xfId="0" applyNumberFormat="1" applyFill="1" applyBorder="1" applyAlignment="1">
      <alignment horizontal="right"/>
    </xf>
    <xf numFmtId="49" fontId="0" fillId="0" borderId="21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1" fillId="37" borderId="14" xfId="0" applyFont="1" applyFill="1" applyBorder="1" applyAlignment="1">
      <alignment horizontal="left"/>
    </xf>
    <xf numFmtId="0" fontId="1" fillId="37" borderId="14" xfId="0" applyFont="1" applyFill="1" applyBorder="1" applyAlignment="1">
      <alignment/>
    </xf>
    <xf numFmtId="3" fontId="0" fillId="37" borderId="15" xfId="0" applyNumberForma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176" fontId="0" fillId="40" borderId="15" xfId="53" applyNumberFormat="1" applyFont="1" applyFill="1" applyBorder="1" applyAlignment="1">
      <alignment/>
    </xf>
    <xf numFmtId="176" fontId="1" fillId="34" borderId="15" xfId="53" applyNumberFormat="1" applyFont="1" applyFill="1" applyBorder="1" applyAlignment="1">
      <alignment/>
    </xf>
    <xf numFmtId="176" fontId="0" fillId="40" borderId="15" xfId="53" applyNumberFormat="1" applyFont="1" applyFill="1" applyBorder="1" applyAlignment="1">
      <alignment/>
    </xf>
    <xf numFmtId="176" fontId="0" fillId="40" borderId="19" xfId="53" applyNumberFormat="1" applyFont="1" applyFill="1" applyBorder="1" applyAlignment="1">
      <alignment/>
    </xf>
    <xf numFmtId="176" fontId="1" fillId="37" borderId="15" xfId="53" applyNumberFormat="1" applyFont="1" applyFill="1" applyBorder="1" applyAlignment="1">
      <alignment/>
    </xf>
    <xf numFmtId="176" fontId="1" fillId="38" borderId="15" xfId="53" applyNumberFormat="1" applyFont="1" applyFill="1" applyBorder="1" applyAlignment="1">
      <alignment/>
    </xf>
    <xf numFmtId="176" fontId="1" fillId="40" borderId="15" xfId="53" applyNumberFormat="1" applyFont="1" applyFill="1" applyBorder="1" applyAlignment="1">
      <alignment/>
    </xf>
    <xf numFmtId="176" fontId="1" fillId="40" borderId="14" xfId="53" applyNumberFormat="1" applyFont="1" applyFill="1" applyBorder="1" applyAlignment="1">
      <alignment/>
    </xf>
    <xf numFmtId="176" fontId="0" fillId="40" borderId="12" xfId="53" applyNumberFormat="1" applyFont="1" applyFill="1" applyBorder="1" applyAlignment="1">
      <alignment/>
    </xf>
    <xf numFmtId="176" fontId="0" fillId="40" borderId="14" xfId="53" applyNumberFormat="1" applyFont="1" applyFill="1" applyBorder="1" applyAlignment="1">
      <alignment/>
    </xf>
    <xf numFmtId="176" fontId="1" fillId="34" borderId="22" xfId="53" applyNumberFormat="1" applyFont="1" applyFill="1" applyBorder="1" applyAlignment="1">
      <alignment/>
    </xf>
    <xf numFmtId="176" fontId="0" fillId="40" borderId="13" xfId="53" applyNumberFormat="1" applyFont="1" applyFill="1" applyBorder="1" applyAlignment="1">
      <alignment/>
    </xf>
    <xf numFmtId="176" fontId="0" fillId="40" borderId="15" xfId="53" applyNumberFormat="1" applyFont="1" applyFill="1" applyBorder="1" applyAlignment="1">
      <alignment/>
    </xf>
    <xf numFmtId="176" fontId="0" fillId="40" borderId="0" xfId="53" applyNumberFormat="1" applyFont="1" applyFill="1" applyBorder="1" applyAlignment="1">
      <alignment/>
    </xf>
    <xf numFmtId="176" fontId="0" fillId="40" borderId="20" xfId="53" applyNumberFormat="1" applyFont="1" applyFill="1" applyBorder="1" applyAlignment="1">
      <alignment/>
    </xf>
    <xf numFmtId="176" fontId="0" fillId="0" borderId="15" xfId="53" applyNumberFormat="1" applyFont="1" applyFill="1" applyBorder="1" applyAlignment="1">
      <alignment/>
    </xf>
    <xf numFmtId="176" fontId="0" fillId="37" borderId="15" xfId="53" applyNumberFormat="1" applyFont="1" applyFill="1" applyBorder="1" applyAlignment="1">
      <alignment/>
    </xf>
    <xf numFmtId="176" fontId="0" fillId="38" borderId="15" xfId="53" applyNumberFormat="1" applyFont="1" applyFill="1" applyBorder="1" applyAlignment="1">
      <alignment/>
    </xf>
    <xf numFmtId="176" fontId="0" fillId="0" borderId="13" xfId="53" applyNumberFormat="1" applyFont="1" applyFill="1" applyBorder="1" applyAlignment="1">
      <alignment/>
    </xf>
    <xf numFmtId="176" fontId="0" fillId="0" borderId="15" xfId="53" applyNumberFormat="1" applyFont="1" applyFill="1" applyBorder="1" applyAlignment="1">
      <alignment/>
    </xf>
    <xf numFmtId="176" fontId="0" fillId="0" borderId="14" xfId="53" applyNumberFormat="1" applyFont="1" applyFill="1" applyBorder="1" applyAlignment="1">
      <alignment/>
    </xf>
    <xf numFmtId="176" fontId="0" fillId="0" borderId="20" xfId="53" applyNumberFormat="1" applyFont="1" applyFill="1" applyBorder="1" applyAlignment="1">
      <alignment/>
    </xf>
    <xf numFmtId="176" fontId="0" fillId="0" borderId="0" xfId="53" applyNumberFormat="1" applyFont="1" applyAlignment="1">
      <alignment/>
    </xf>
    <xf numFmtId="176" fontId="0" fillId="0" borderId="20" xfId="53" applyNumberFormat="1" applyFont="1" applyFill="1" applyBorder="1" applyAlignment="1">
      <alignment/>
    </xf>
    <xf numFmtId="176" fontId="0" fillId="0" borderId="0" xfId="53" applyNumberFormat="1" applyFont="1" applyFill="1" applyBorder="1" applyAlignment="1">
      <alignment/>
    </xf>
    <xf numFmtId="176" fontId="0" fillId="37" borderId="0" xfId="53" applyNumberFormat="1" applyFont="1" applyFill="1" applyBorder="1" applyAlignment="1">
      <alignment/>
    </xf>
    <xf numFmtId="176" fontId="0" fillId="0" borderId="14" xfId="53" applyNumberFormat="1" applyFont="1" applyFill="1" applyBorder="1" applyAlignment="1">
      <alignment/>
    </xf>
    <xf numFmtId="176" fontId="0" fillId="0" borderId="14" xfId="53" applyNumberFormat="1" applyFont="1" applyBorder="1" applyAlignment="1">
      <alignment/>
    </xf>
    <xf numFmtId="176" fontId="0" fillId="0" borderId="12" xfId="53" applyNumberFormat="1" applyFont="1" applyBorder="1" applyAlignment="1">
      <alignment/>
    </xf>
    <xf numFmtId="176" fontId="0" fillId="0" borderId="20" xfId="53" applyNumberFormat="1" applyFont="1" applyBorder="1" applyAlignment="1">
      <alignment/>
    </xf>
    <xf numFmtId="176" fontId="0" fillId="0" borderId="15" xfId="53" applyNumberFormat="1" applyFont="1" applyBorder="1" applyAlignment="1">
      <alignment/>
    </xf>
    <xf numFmtId="176" fontId="0" fillId="0" borderId="13" xfId="53" applyNumberFormat="1" applyFont="1" applyBorder="1" applyAlignment="1">
      <alignment/>
    </xf>
    <xf numFmtId="176" fontId="0" fillId="0" borderId="12" xfId="53" applyNumberFormat="1" applyFont="1" applyFill="1" applyBorder="1" applyAlignment="1">
      <alignment/>
    </xf>
    <xf numFmtId="176" fontId="0" fillId="0" borderId="13" xfId="53" applyNumberFormat="1" applyFont="1" applyFill="1" applyBorder="1" applyAlignment="1">
      <alignment/>
    </xf>
    <xf numFmtId="176" fontId="0" fillId="0" borderId="15" xfId="53" applyNumberFormat="1" applyFont="1" applyFill="1" applyBorder="1" applyAlignment="1">
      <alignment/>
    </xf>
    <xf numFmtId="176" fontId="0" fillId="0" borderId="21" xfId="53" applyNumberFormat="1" applyFont="1" applyFill="1" applyBorder="1" applyAlignment="1">
      <alignment/>
    </xf>
    <xf numFmtId="176" fontId="0" fillId="0" borderId="20" xfId="53" applyNumberFormat="1" applyFont="1" applyFill="1" applyBorder="1" applyAlignment="1">
      <alignment/>
    </xf>
    <xf numFmtId="176" fontId="0" fillId="34" borderId="15" xfId="53" applyNumberFormat="1" applyFont="1" applyFill="1" applyBorder="1" applyAlignment="1">
      <alignment horizontal="right"/>
    </xf>
    <xf numFmtId="0" fontId="0" fillId="37" borderId="15" xfId="0" applyFont="1" applyFill="1" applyBorder="1" applyAlignment="1">
      <alignment/>
    </xf>
    <xf numFmtId="176" fontId="0" fillId="37" borderId="14" xfId="53" applyNumberFormat="1" applyFont="1" applyFill="1" applyBorder="1" applyAlignment="1">
      <alignment/>
    </xf>
    <xf numFmtId="0" fontId="0" fillId="37" borderId="15" xfId="0" applyFont="1" applyFill="1" applyBorder="1" applyAlignment="1">
      <alignment/>
    </xf>
    <xf numFmtId="176" fontId="0" fillId="37" borderId="15" xfId="53" applyNumberFormat="1" applyFont="1" applyFill="1" applyBorder="1" applyAlignment="1">
      <alignment/>
    </xf>
    <xf numFmtId="176" fontId="0" fillId="0" borderId="20" xfId="53" applyNumberFormat="1" applyFont="1" applyBorder="1" applyAlignment="1">
      <alignment/>
    </xf>
    <xf numFmtId="176" fontId="0" fillId="0" borderId="15" xfId="53" applyNumberFormat="1" applyFont="1" applyBorder="1" applyAlignment="1">
      <alignment/>
    </xf>
    <xf numFmtId="176" fontId="0" fillId="0" borderId="19" xfId="53" applyNumberFormat="1" applyFont="1" applyBorder="1" applyAlignment="1">
      <alignment/>
    </xf>
    <xf numFmtId="176" fontId="1" fillId="0" borderId="15" xfId="53" applyNumberFormat="1" applyFont="1" applyFill="1" applyBorder="1" applyAlignment="1">
      <alignment/>
    </xf>
    <xf numFmtId="176" fontId="1" fillId="0" borderId="21" xfId="53" applyNumberFormat="1" applyFont="1" applyFill="1" applyBorder="1" applyAlignment="1">
      <alignment/>
    </xf>
    <xf numFmtId="176" fontId="0" fillId="37" borderId="13" xfId="53" applyNumberFormat="1" applyFont="1" applyFill="1" applyBorder="1" applyAlignment="1">
      <alignment/>
    </xf>
    <xf numFmtId="176" fontId="0" fillId="0" borderId="21" xfId="53" applyNumberFormat="1" applyFont="1" applyBorder="1" applyAlignment="1">
      <alignment/>
    </xf>
    <xf numFmtId="176" fontId="0" fillId="0" borderId="0" xfId="53" applyNumberFormat="1" applyFont="1" applyAlignment="1">
      <alignment/>
    </xf>
    <xf numFmtId="176" fontId="0" fillId="0" borderId="13" xfId="53" applyNumberFormat="1" applyFont="1" applyBorder="1" applyAlignment="1">
      <alignment/>
    </xf>
    <xf numFmtId="176" fontId="0" fillId="0" borderId="20" xfId="53" applyNumberFormat="1" applyFont="1" applyBorder="1" applyAlignment="1">
      <alignment/>
    </xf>
    <xf numFmtId="176" fontId="0" fillId="0" borderId="15" xfId="53" applyNumberFormat="1" applyFont="1" applyBorder="1" applyAlignment="1">
      <alignment/>
    </xf>
    <xf numFmtId="176" fontId="0" fillId="0" borderId="15" xfId="53" applyNumberFormat="1" applyFont="1" applyFill="1" applyBorder="1" applyAlignment="1">
      <alignment horizontal="right"/>
    </xf>
    <xf numFmtId="176" fontId="1" fillId="38" borderId="20" xfId="53" applyNumberFormat="1" applyFont="1" applyFill="1" applyBorder="1" applyAlignment="1">
      <alignment/>
    </xf>
    <xf numFmtId="176" fontId="0" fillId="0" borderId="21" xfId="53" applyNumberFormat="1" applyFont="1" applyFill="1" applyBorder="1" applyAlignment="1">
      <alignment/>
    </xf>
    <xf numFmtId="176" fontId="1" fillId="0" borderId="14" xfId="53" applyNumberFormat="1" applyFont="1" applyFill="1" applyBorder="1" applyAlignment="1">
      <alignment/>
    </xf>
    <xf numFmtId="3" fontId="0" fillId="38" borderId="15" xfId="0" applyNumberForma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176" fontId="1" fillId="40" borderId="13" xfId="53" applyNumberFormat="1" applyFont="1" applyFill="1" applyBorder="1" applyAlignment="1">
      <alignment/>
    </xf>
    <xf numFmtId="176" fontId="1" fillId="0" borderId="13" xfId="53" applyNumberFormat="1" applyFont="1" applyFill="1" applyBorder="1" applyAlignment="1">
      <alignment/>
    </xf>
    <xf numFmtId="176" fontId="1" fillId="0" borderId="11" xfId="53" applyNumberFormat="1" applyFont="1" applyFill="1" applyBorder="1" applyAlignment="1">
      <alignment/>
    </xf>
    <xf numFmtId="176" fontId="0" fillId="40" borderId="14" xfId="53" applyNumberFormat="1" applyFont="1" applyFill="1" applyBorder="1" applyAlignment="1">
      <alignment/>
    </xf>
    <xf numFmtId="176" fontId="0" fillId="40" borderId="20" xfId="53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37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37" borderId="20" xfId="0" applyFont="1" applyFill="1" applyBorder="1" applyAlignment="1">
      <alignment/>
    </xf>
    <xf numFmtId="3" fontId="0" fillId="0" borderId="13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right"/>
    </xf>
    <xf numFmtId="176" fontId="0" fillId="0" borderId="13" xfId="53" applyNumberFormat="1" applyFont="1" applyFill="1" applyBorder="1" applyAlignment="1">
      <alignment vertical="center"/>
    </xf>
    <xf numFmtId="0" fontId="1" fillId="0" borderId="14" xfId="0" applyFont="1" applyBorder="1" applyAlignment="1">
      <alignment/>
    </xf>
    <xf numFmtId="3" fontId="0" fillId="0" borderId="20" xfId="0" applyNumberFormat="1" applyFill="1" applyBorder="1" applyAlignment="1">
      <alignment/>
    </xf>
    <xf numFmtId="176" fontId="0" fillId="0" borderId="23" xfId="53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1" fillId="0" borderId="24" xfId="53" applyNumberFormat="1" applyFont="1" applyFill="1" applyBorder="1" applyAlignment="1">
      <alignment/>
    </xf>
    <xf numFmtId="176" fontId="1" fillId="0" borderId="0" xfId="53" applyNumberFormat="1" applyFont="1" applyFill="1" applyBorder="1" applyAlignment="1">
      <alignment/>
    </xf>
    <xf numFmtId="0" fontId="0" fillId="0" borderId="20" xfId="0" applyBorder="1" applyAlignment="1">
      <alignment/>
    </xf>
    <xf numFmtId="176" fontId="0" fillId="0" borderId="19" xfId="53" applyNumberFormat="1" applyFont="1" applyFill="1" applyBorder="1" applyAlignment="1">
      <alignment/>
    </xf>
    <xf numFmtId="176" fontId="0" fillId="40" borderId="19" xfId="53" applyNumberFormat="1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5" xfId="0" applyFont="1" applyFill="1" applyBorder="1" applyAlignment="1">
      <alignment/>
    </xf>
    <xf numFmtId="176" fontId="0" fillId="0" borderId="20" xfId="53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0" fillId="0" borderId="0" xfId="47">
      <alignment/>
      <protection/>
    </xf>
    <xf numFmtId="0" fontId="1" fillId="38" borderId="15" xfId="0" applyFont="1" applyFill="1" applyBorder="1" applyAlignment="1">
      <alignment wrapText="1"/>
    </xf>
    <xf numFmtId="0" fontId="0" fillId="38" borderId="15" xfId="0" applyFill="1" applyBorder="1" applyAlignment="1">
      <alignment wrapText="1"/>
    </xf>
    <xf numFmtId="0" fontId="0" fillId="38" borderId="15" xfId="0" applyFill="1" applyBorder="1" applyAlignment="1">
      <alignment/>
    </xf>
    <xf numFmtId="0" fontId="1" fillId="38" borderId="15" xfId="0" applyFont="1" applyFill="1" applyBorder="1" applyAlignment="1">
      <alignment/>
    </xf>
    <xf numFmtId="14" fontId="0" fillId="38" borderId="15" xfId="0" applyNumberFormat="1" applyFill="1" applyBorder="1" applyAlignment="1">
      <alignment/>
    </xf>
    <xf numFmtId="0" fontId="0" fillId="41" borderId="15" xfId="0" applyFill="1" applyBorder="1" applyAlignment="1">
      <alignment/>
    </xf>
    <xf numFmtId="0" fontId="50" fillId="41" borderId="15" xfId="0" applyFont="1" applyFill="1" applyBorder="1" applyAlignment="1">
      <alignment/>
    </xf>
    <xf numFmtId="14" fontId="0" fillId="41" borderId="15" xfId="0" applyNumberFormat="1" applyFill="1" applyBorder="1" applyAlignment="1">
      <alignment/>
    </xf>
    <xf numFmtId="3" fontId="0" fillId="41" borderId="15" xfId="0" applyNumberFormat="1" applyFill="1" applyBorder="1" applyAlignment="1">
      <alignment/>
    </xf>
    <xf numFmtId="3" fontId="50" fillId="41" borderId="15" xfId="0" applyNumberFormat="1" applyFont="1" applyFill="1" applyBorder="1" applyAlignment="1">
      <alignment/>
    </xf>
    <xf numFmtId="0" fontId="0" fillId="41" borderId="15" xfId="0" applyFont="1" applyFill="1" applyBorder="1" applyAlignment="1">
      <alignment/>
    </xf>
    <xf numFmtId="0" fontId="50" fillId="38" borderId="15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176" fontId="50" fillId="0" borderId="15" xfId="53" applyNumberFormat="1" applyFont="1" applyBorder="1" applyAlignment="1">
      <alignment/>
    </xf>
    <xf numFmtId="176" fontId="50" fillId="37" borderId="15" xfId="53" applyNumberFormat="1" applyFont="1" applyFill="1" applyBorder="1" applyAlignment="1">
      <alignment/>
    </xf>
    <xf numFmtId="176" fontId="50" fillId="0" borderId="15" xfId="53" applyNumberFormat="1" applyFont="1" applyFill="1" applyBorder="1" applyAlignment="1">
      <alignment/>
    </xf>
    <xf numFmtId="176" fontId="50" fillId="0" borderId="20" xfId="53" applyNumberFormat="1" applyFont="1" applyBorder="1" applyAlignment="1">
      <alignment/>
    </xf>
    <xf numFmtId="176" fontId="1" fillId="34" borderId="14" xfId="53" applyNumberFormat="1" applyFont="1" applyFill="1" applyBorder="1" applyAlignment="1">
      <alignment/>
    </xf>
    <xf numFmtId="176" fontId="0" fillId="0" borderId="14" xfId="53" applyNumberFormat="1" applyFont="1" applyBorder="1" applyAlignment="1">
      <alignment/>
    </xf>
    <xf numFmtId="176" fontId="50" fillId="37" borderId="14" xfId="53" applyNumberFormat="1" applyFont="1" applyFill="1" applyBorder="1" applyAlignment="1">
      <alignment/>
    </xf>
    <xf numFmtId="176" fontId="50" fillId="0" borderId="14" xfId="53" applyNumberFormat="1" applyFont="1" applyFill="1" applyBorder="1" applyAlignment="1">
      <alignment/>
    </xf>
    <xf numFmtId="176" fontId="0" fillId="0" borderId="22" xfId="53" applyNumberFormat="1" applyFont="1" applyBorder="1" applyAlignment="1">
      <alignment/>
    </xf>
    <xf numFmtId="176" fontId="1" fillId="37" borderId="14" xfId="53" applyNumberFormat="1" applyFont="1" applyFill="1" applyBorder="1" applyAlignment="1">
      <alignment/>
    </xf>
    <xf numFmtId="176" fontId="1" fillId="38" borderId="14" xfId="53" applyNumberFormat="1" applyFont="1" applyFill="1" applyBorder="1" applyAlignment="1">
      <alignment/>
    </xf>
    <xf numFmtId="176" fontId="1" fillId="0" borderId="12" xfId="53" applyNumberFormat="1" applyFont="1" applyFill="1" applyBorder="1" applyAlignment="1">
      <alignment/>
    </xf>
    <xf numFmtId="176" fontId="0" fillId="0" borderId="14" xfId="53" applyNumberFormat="1" applyFont="1" applyFill="1" applyBorder="1" applyAlignment="1">
      <alignment/>
    </xf>
    <xf numFmtId="176" fontId="1" fillId="0" borderId="14" xfId="53" applyNumberFormat="1" applyFont="1" applyBorder="1" applyAlignment="1">
      <alignment/>
    </xf>
    <xf numFmtId="176" fontId="0" fillId="37" borderId="12" xfId="53" applyNumberFormat="1" applyFont="1" applyFill="1" applyBorder="1" applyAlignment="1">
      <alignment/>
    </xf>
    <xf numFmtId="176" fontId="50" fillId="0" borderId="14" xfId="53" applyNumberFormat="1" applyFont="1" applyBorder="1" applyAlignment="1">
      <alignment/>
    </xf>
    <xf numFmtId="176" fontId="0" fillId="0" borderId="14" xfId="53" applyNumberFormat="1" applyFont="1" applyBorder="1" applyAlignment="1">
      <alignment/>
    </xf>
    <xf numFmtId="176" fontId="0" fillId="0" borderId="12" xfId="53" applyNumberFormat="1" applyFont="1" applyBorder="1" applyAlignment="1">
      <alignment/>
    </xf>
    <xf numFmtId="176" fontId="0" fillId="0" borderId="12" xfId="53" applyNumberFormat="1" applyFont="1" applyFill="1" applyBorder="1" applyAlignment="1">
      <alignment/>
    </xf>
    <xf numFmtId="176" fontId="0" fillId="0" borderId="0" xfId="53" applyNumberFormat="1" applyFont="1" applyBorder="1" applyAlignment="1">
      <alignment horizontal="right"/>
    </xf>
    <xf numFmtId="176" fontId="1" fillId="0" borderId="12" xfId="53" applyNumberFormat="1" applyFont="1" applyBorder="1" applyAlignment="1">
      <alignment/>
    </xf>
    <xf numFmtId="0" fontId="8" fillId="0" borderId="0" xfId="0" applyFont="1" applyAlignment="1">
      <alignment/>
    </xf>
    <xf numFmtId="0" fontId="50" fillId="0" borderId="25" xfId="0" applyFont="1" applyBorder="1" applyAlignment="1">
      <alignment/>
    </xf>
    <xf numFmtId="0" fontId="51" fillId="0" borderId="26" xfId="0" applyFont="1" applyBorder="1" applyAlignment="1">
      <alignment/>
    </xf>
    <xf numFmtId="176" fontId="50" fillId="0" borderId="27" xfId="53" applyNumberFormat="1" applyFont="1" applyBorder="1" applyAlignment="1">
      <alignment/>
    </xf>
    <xf numFmtId="176" fontId="50" fillId="0" borderId="27" xfId="53" applyNumberFormat="1" applyFont="1" applyFill="1" applyBorder="1" applyAlignment="1">
      <alignment/>
    </xf>
    <xf numFmtId="176" fontId="50" fillId="37" borderId="27" xfId="53" applyNumberFormat="1" applyFont="1" applyFill="1" applyBorder="1" applyAlignment="1">
      <alignment/>
    </xf>
    <xf numFmtId="176" fontId="0" fillId="0" borderId="27" xfId="53" applyNumberFormat="1" applyFont="1" applyFill="1" applyBorder="1" applyAlignment="1">
      <alignment/>
    </xf>
    <xf numFmtId="176" fontId="52" fillId="0" borderId="27" xfId="53" applyNumberFormat="1" applyFont="1" applyBorder="1" applyAlignment="1">
      <alignment/>
    </xf>
    <xf numFmtId="176" fontId="51" fillId="0" borderId="27" xfId="53" applyNumberFormat="1" applyFont="1" applyBorder="1" applyAlignment="1">
      <alignment/>
    </xf>
    <xf numFmtId="176" fontId="0" fillId="0" borderId="28" xfId="53" applyNumberFormat="1" applyFont="1" applyBorder="1" applyAlignment="1">
      <alignment/>
    </xf>
    <xf numFmtId="176" fontId="50" fillId="0" borderId="13" xfId="53" applyNumberFormat="1" applyFont="1" applyBorder="1" applyAlignment="1">
      <alignment/>
    </xf>
    <xf numFmtId="176" fontId="50" fillId="0" borderId="12" xfId="53" applyNumberFormat="1" applyFont="1" applyBorder="1" applyAlignment="1">
      <alignment/>
    </xf>
    <xf numFmtId="176" fontId="0" fillId="40" borderId="13" xfId="53" applyNumberFormat="1" applyFont="1" applyFill="1" applyBorder="1" applyAlignment="1" quotePrefix="1">
      <alignment/>
    </xf>
    <xf numFmtId="176" fontId="0" fillId="0" borderId="18" xfId="53" applyNumberFormat="1" applyFont="1" applyBorder="1" applyAlignment="1">
      <alignment/>
    </xf>
    <xf numFmtId="0" fontId="53" fillId="0" borderId="25" xfId="0" applyFont="1" applyBorder="1" applyAlignment="1">
      <alignment/>
    </xf>
    <xf numFmtId="176" fontId="53" fillId="0" borderId="27" xfId="53" applyNumberFormat="1" applyFont="1" applyBorder="1" applyAlignment="1">
      <alignment/>
    </xf>
    <xf numFmtId="176" fontId="54" fillId="40" borderId="15" xfId="53" applyNumberFormat="1" applyFont="1" applyFill="1" applyBorder="1" applyAlignment="1">
      <alignment/>
    </xf>
    <xf numFmtId="176" fontId="50" fillId="12" borderId="27" xfId="53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38" borderId="20" xfId="0" applyFont="1" applyFill="1" applyBorder="1" applyAlignment="1">
      <alignment horizontal="left"/>
    </xf>
    <xf numFmtId="0" fontId="53" fillId="0" borderId="25" xfId="0" applyFont="1" applyFill="1" applyBorder="1" applyAlignment="1">
      <alignment/>
    </xf>
    <xf numFmtId="0" fontId="53" fillId="12" borderId="25" xfId="0" applyFont="1" applyFill="1" applyBorder="1" applyAlignment="1">
      <alignment/>
    </xf>
    <xf numFmtId="0" fontId="53" fillId="37" borderId="25" xfId="0" applyFont="1" applyFill="1" applyBorder="1" applyAlignment="1">
      <alignment/>
    </xf>
    <xf numFmtId="0" fontId="53" fillId="0" borderId="29" xfId="0" applyFont="1" applyBorder="1" applyAlignment="1">
      <alignment/>
    </xf>
    <xf numFmtId="0" fontId="51" fillId="0" borderId="30" xfId="0" applyFont="1" applyBorder="1" applyAlignment="1">
      <alignment wrapText="1"/>
    </xf>
    <xf numFmtId="176" fontId="0" fillId="37" borderId="15" xfId="53" applyNumberFormat="1" applyFont="1" applyFill="1" applyBorder="1" applyAlignment="1">
      <alignment/>
    </xf>
    <xf numFmtId="176" fontId="0" fillId="37" borderId="20" xfId="53" applyNumberFormat="1" applyFont="1" applyFill="1" applyBorder="1" applyAlignment="1">
      <alignment/>
    </xf>
    <xf numFmtId="176" fontId="0" fillId="0" borderId="13" xfId="53" applyNumberFormat="1" applyFont="1" applyBorder="1" applyAlignment="1">
      <alignment/>
    </xf>
    <xf numFmtId="176" fontId="0" fillId="0" borderId="0" xfId="53" applyNumberFormat="1" applyFont="1" applyAlignment="1">
      <alignment/>
    </xf>
    <xf numFmtId="176" fontId="0" fillId="0" borderId="19" xfId="53" applyNumberFormat="1" applyFont="1" applyBorder="1" applyAlignment="1">
      <alignment/>
    </xf>
    <xf numFmtId="176" fontId="0" fillId="40" borderId="21" xfId="53" applyNumberFormat="1" applyFont="1" applyFill="1" applyBorder="1" applyAlignment="1">
      <alignment/>
    </xf>
    <xf numFmtId="176" fontId="0" fillId="40" borderId="15" xfId="53" applyNumberFormat="1" applyFont="1" applyFill="1" applyBorder="1" applyAlignment="1">
      <alignment horizontal="center"/>
    </xf>
    <xf numFmtId="176" fontId="0" fillId="40" borderId="13" xfId="53" applyNumberFormat="1" applyFont="1" applyFill="1" applyBorder="1" applyAlignment="1">
      <alignment/>
    </xf>
    <xf numFmtId="176" fontId="0" fillId="37" borderId="18" xfId="53" applyNumberFormat="1" applyFont="1" applyFill="1" applyBorder="1" applyAlignment="1">
      <alignment/>
    </xf>
    <xf numFmtId="176" fontId="0" fillId="37" borderId="13" xfId="53" applyNumberFormat="1" applyFont="1" applyFill="1" applyBorder="1" applyAlignment="1">
      <alignment/>
    </xf>
    <xf numFmtId="176" fontId="0" fillId="0" borderId="21" xfId="53" applyNumberFormat="1" applyFont="1" applyBorder="1" applyAlignment="1">
      <alignment/>
    </xf>
    <xf numFmtId="176" fontId="0" fillId="40" borderId="15" xfId="53" applyNumberFormat="1" applyFont="1" applyFill="1" applyBorder="1" applyAlignment="1">
      <alignment horizontal="right"/>
    </xf>
    <xf numFmtId="0" fontId="0" fillId="14" borderId="14" xfId="0" applyFill="1" applyBorder="1" applyAlignment="1">
      <alignment horizontal="left"/>
    </xf>
    <xf numFmtId="49" fontId="0" fillId="14" borderId="14" xfId="0" applyNumberFormat="1" applyFont="1" applyFill="1" applyBorder="1" applyAlignment="1">
      <alignment/>
    </xf>
    <xf numFmtId="0" fontId="0" fillId="14" borderId="14" xfId="0" applyFill="1" applyBorder="1" applyAlignment="1">
      <alignment/>
    </xf>
    <xf numFmtId="0" fontId="0" fillId="14" borderId="14" xfId="0" applyFont="1" applyFill="1" applyBorder="1" applyAlignment="1">
      <alignment horizontal="left"/>
    </xf>
    <xf numFmtId="0" fontId="0" fillId="14" borderId="14" xfId="0" applyFont="1" applyFill="1" applyBorder="1" applyAlignment="1">
      <alignment/>
    </xf>
    <xf numFmtId="0" fontId="1" fillId="14" borderId="14" xfId="0" applyFont="1" applyFill="1" applyBorder="1" applyAlignment="1">
      <alignment horizontal="left"/>
    </xf>
    <xf numFmtId="0" fontId="1" fillId="14" borderId="14" xfId="0" applyFont="1" applyFill="1" applyBorder="1" applyAlignment="1">
      <alignment/>
    </xf>
    <xf numFmtId="3" fontId="0" fillId="14" borderId="15" xfId="0" applyNumberFormat="1" applyFill="1" applyBorder="1" applyAlignment="1">
      <alignment horizontal="right"/>
    </xf>
    <xf numFmtId="176" fontId="0" fillId="14" borderId="15" xfId="53" applyNumberFormat="1" applyFont="1" applyFill="1" applyBorder="1" applyAlignment="1">
      <alignment/>
    </xf>
    <xf numFmtId="176" fontId="1" fillId="14" borderId="15" xfId="53" applyNumberFormat="1" applyFont="1" applyFill="1" applyBorder="1" applyAlignment="1">
      <alignment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elittävä teksti 2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uoden%202020%20talousarvio\Hankesuunnitelmat%20-%20palautetut\Investoinnit%20TA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ul1"/>
      <sheetName val="Hankekort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119"/>
  <sheetViews>
    <sheetView tabSelected="1" zoomScale="78" zoomScaleNormal="78" workbookViewId="0" topLeftCell="A1">
      <pane ySplit="5" topLeftCell="A6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3" width="13.8515625" style="0" customWidth="1"/>
    <col min="4" max="4" width="54.28125" style="0" customWidth="1"/>
    <col min="5" max="5" width="9.7109375" style="0" customWidth="1"/>
    <col min="6" max="6" width="15.00390625" style="0" customWidth="1"/>
    <col min="7" max="7" width="28.7109375" style="0" bestFit="1" customWidth="1"/>
    <col min="8" max="8" width="14.421875" style="0" bestFit="1" customWidth="1"/>
    <col min="9" max="9" width="15.421875" style="0" customWidth="1"/>
    <col min="10" max="10" width="14.57421875" style="0" customWidth="1"/>
    <col min="11" max="11" width="16.57421875" style="0" customWidth="1"/>
    <col min="12" max="12" width="28.7109375" style="0" customWidth="1"/>
    <col min="13" max="15" width="27.8515625" style="0" customWidth="1"/>
  </cols>
  <sheetData>
    <row r="1" spans="4:11" ht="12.75">
      <c r="D1" s="34" t="s">
        <v>134</v>
      </c>
      <c r="E1" s="35"/>
      <c r="F1" s="35"/>
      <c r="G1" s="36"/>
      <c r="H1" s="36"/>
      <c r="I1" s="36"/>
      <c r="J1" s="36"/>
      <c r="K1" s="37"/>
    </row>
    <row r="2" spans="4:11" ht="12.75">
      <c r="D2" s="38" t="s">
        <v>258</v>
      </c>
      <c r="E2" s="39"/>
      <c r="F2" s="39"/>
      <c r="G2" s="19"/>
      <c r="H2" s="19"/>
      <c r="I2" s="19"/>
      <c r="J2" s="19"/>
      <c r="K2" s="40"/>
    </row>
    <row r="3" spans="4:11" ht="12.75">
      <c r="D3" s="24" t="s">
        <v>261</v>
      </c>
      <c r="E3" s="20"/>
      <c r="F3" s="20"/>
      <c r="G3" s="19"/>
      <c r="H3" s="19"/>
      <c r="I3" s="19"/>
      <c r="J3" s="19"/>
      <c r="K3" s="40"/>
    </row>
    <row r="4" spans="1:15" ht="13.5" thickBot="1">
      <c r="A4" t="s">
        <v>272</v>
      </c>
      <c r="B4" t="s">
        <v>289</v>
      </c>
      <c r="C4" t="s">
        <v>287</v>
      </c>
      <c r="D4" s="38" t="s">
        <v>295</v>
      </c>
      <c r="E4" s="20"/>
      <c r="F4" s="20"/>
      <c r="G4" s="19"/>
      <c r="H4" s="19"/>
      <c r="I4" s="19"/>
      <c r="J4" s="19"/>
      <c r="K4" s="40"/>
      <c r="M4" t="s">
        <v>285</v>
      </c>
      <c r="N4" t="s">
        <v>272</v>
      </c>
      <c r="O4" t="s">
        <v>288</v>
      </c>
    </row>
    <row r="5" spans="1:15" ht="25.5">
      <c r="A5" s="31" t="s">
        <v>57</v>
      </c>
      <c r="B5" s="31" t="s">
        <v>57</v>
      </c>
      <c r="C5" s="31"/>
      <c r="D5" s="3" t="s">
        <v>16</v>
      </c>
      <c r="E5" s="4" t="s">
        <v>0</v>
      </c>
      <c r="F5" s="5" t="s">
        <v>1</v>
      </c>
      <c r="G5" s="18" t="s">
        <v>135</v>
      </c>
      <c r="H5" s="6" t="s">
        <v>52</v>
      </c>
      <c r="I5" s="6" t="s">
        <v>53</v>
      </c>
      <c r="J5" s="6" t="s">
        <v>69</v>
      </c>
      <c r="K5" s="34" t="s">
        <v>136</v>
      </c>
      <c r="L5" s="251" t="s">
        <v>290</v>
      </c>
      <c r="M5" s="227" t="s">
        <v>266</v>
      </c>
      <c r="N5" s="227" t="s">
        <v>266</v>
      </c>
      <c r="O5" s="227"/>
    </row>
    <row r="6" spans="1:15" ht="12.75">
      <c r="A6" s="43">
        <v>600</v>
      </c>
      <c r="B6" s="43">
        <v>600</v>
      </c>
      <c r="C6" s="43"/>
      <c r="D6" s="10" t="s">
        <v>2</v>
      </c>
      <c r="E6" s="11"/>
      <c r="F6" s="102">
        <f aca="true" t="shared" si="0" ref="F6:K6">SUM(F7:F33)</f>
        <v>3655000</v>
      </c>
      <c r="G6" s="102">
        <f>SUM(G7:G33)</f>
        <v>2206500</v>
      </c>
      <c r="H6" s="102">
        <f t="shared" si="0"/>
        <v>1053500</v>
      </c>
      <c r="I6" s="102">
        <f t="shared" si="0"/>
        <v>505000</v>
      </c>
      <c r="J6" s="102">
        <f t="shared" si="0"/>
        <v>0</v>
      </c>
      <c r="K6" s="208">
        <f t="shared" si="0"/>
        <v>0</v>
      </c>
      <c r="L6" s="239"/>
      <c r="M6" s="228"/>
      <c r="N6" s="228"/>
      <c r="O6" s="228"/>
    </row>
    <row r="7" spans="1:19" s="17" customFormat="1" ht="12.75">
      <c r="A7" s="80" t="s">
        <v>86</v>
      </c>
      <c r="B7" s="80" t="s">
        <v>86</v>
      </c>
      <c r="C7" s="80"/>
      <c r="D7" s="65" t="s">
        <v>54</v>
      </c>
      <c r="E7" s="81" t="s">
        <v>49</v>
      </c>
      <c r="F7" s="116">
        <f aca="true" t="shared" si="1" ref="F7:F54">SUM(G7:J7)</f>
        <v>450000</v>
      </c>
      <c r="G7" s="103">
        <v>450000</v>
      </c>
      <c r="H7" s="143">
        <v>0</v>
      </c>
      <c r="I7" s="144"/>
      <c r="J7" s="120"/>
      <c r="K7" s="209"/>
      <c r="L7" s="239"/>
      <c r="M7" s="228"/>
      <c r="N7" s="228"/>
      <c r="O7" s="228"/>
      <c r="P7"/>
      <c r="Q7"/>
      <c r="R7"/>
      <c r="S7"/>
    </row>
    <row r="8" spans="1:19" s="26" customFormat="1" ht="12.75">
      <c r="A8" s="33" t="s">
        <v>88</v>
      </c>
      <c r="B8" s="33" t="s">
        <v>88</v>
      </c>
      <c r="C8" s="33"/>
      <c r="D8" s="59" t="s">
        <v>50</v>
      </c>
      <c r="E8" s="82" t="s">
        <v>49</v>
      </c>
      <c r="F8" s="116">
        <f t="shared" si="1"/>
        <v>67000</v>
      </c>
      <c r="G8" s="103">
        <v>33500</v>
      </c>
      <c r="H8" s="252">
        <v>33500</v>
      </c>
      <c r="I8" s="253">
        <v>0</v>
      </c>
      <c r="J8" s="117"/>
      <c r="K8" s="140"/>
      <c r="L8" s="239"/>
      <c r="M8" s="228"/>
      <c r="N8" s="228"/>
      <c r="O8" s="228"/>
      <c r="P8"/>
      <c r="Q8"/>
      <c r="R8"/>
      <c r="S8"/>
    </row>
    <row r="9" spans="1:19" s="26" customFormat="1" ht="12.75">
      <c r="A9" s="83" t="s">
        <v>89</v>
      </c>
      <c r="B9" s="264" t="s">
        <v>89</v>
      </c>
      <c r="C9" s="83"/>
      <c r="D9" s="84" t="s">
        <v>46</v>
      </c>
      <c r="E9" s="85" t="s">
        <v>49</v>
      </c>
      <c r="F9" s="116">
        <f t="shared" si="1"/>
        <v>555000</v>
      </c>
      <c r="G9" s="103">
        <v>515000</v>
      </c>
      <c r="H9" s="144">
        <v>20000</v>
      </c>
      <c r="I9" s="253">
        <v>20000</v>
      </c>
      <c r="J9" s="131">
        <v>0</v>
      </c>
      <c r="K9" s="128"/>
      <c r="L9" s="239" t="s">
        <v>291</v>
      </c>
      <c r="M9" s="240">
        <v>215000</v>
      </c>
      <c r="N9" s="240">
        <v>215000</v>
      </c>
      <c r="O9" s="240"/>
      <c r="P9"/>
      <c r="Q9"/>
      <c r="R9"/>
      <c r="S9"/>
    </row>
    <row r="10" spans="1:19" s="26" customFormat="1" ht="12.75">
      <c r="A10" s="80" t="s">
        <v>224</v>
      </c>
      <c r="B10" s="265" t="s">
        <v>224</v>
      </c>
      <c r="C10" s="80"/>
      <c r="D10" s="65" t="s">
        <v>208</v>
      </c>
      <c r="E10" s="81" t="s">
        <v>49</v>
      </c>
      <c r="F10" s="116">
        <f t="shared" si="1"/>
        <v>20000</v>
      </c>
      <c r="G10" s="103">
        <v>20000</v>
      </c>
      <c r="H10" s="120"/>
      <c r="I10" s="120"/>
      <c r="J10" s="116"/>
      <c r="K10" s="140"/>
      <c r="L10" s="226">
        <v>-10000</v>
      </c>
      <c r="M10" s="228">
        <v>-10000</v>
      </c>
      <c r="N10" s="228">
        <v>-10000</v>
      </c>
      <c r="O10" s="228"/>
      <c r="P10"/>
      <c r="Q10"/>
      <c r="R10"/>
      <c r="S10"/>
    </row>
    <row r="11" spans="1:19" s="26" customFormat="1" ht="12.75">
      <c r="A11" s="87" t="s">
        <v>255</v>
      </c>
      <c r="B11" s="87" t="s">
        <v>273</v>
      </c>
      <c r="C11" s="83"/>
      <c r="D11" s="86" t="s">
        <v>138</v>
      </c>
      <c r="E11" s="82" t="s">
        <v>139</v>
      </c>
      <c r="F11" s="116">
        <f t="shared" si="1"/>
        <v>160000</v>
      </c>
      <c r="G11" s="103">
        <v>0</v>
      </c>
      <c r="H11" s="144">
        <v>10000</v>
      </c>
      <c r="I11" s="144">
        <v>150000</v>
      </c>
      <c r="J11" s="205"/>
      <c r="K11" s="210"/>
      <c r="L11" s="247" t="s">
        <v>269</v>
      </c>
      <c r="M11" s="229">
        <v>-10000</v>
      </c>
      <c r="N11" s="229">
        <v>-150000</v>
      </c>
      <c r="O11" s="229"/>
      <c r="P11"/>
      <c r="Q11"/>
      <c r="R11"/>
      <c r="S11"/>
    </row>
    <row r="12" spans="1:19" s="26" customFormat="1" ht="12.75">
      <c r="A12" s="87" t="s">
        <v>256</v>
      </c>
      <c r="B12" s="87" t="s">
        <v>274</v>
      </c>
      <c r="C12" s="83"/>
      <c r="D12" s="139" t="s">
        <v>140</v>
      </c>
      <c r="E12" s="82" t="s">
        <v>49</v>
      </c>
      <c r="F12" s="116">
        <f t="shared" si="1"/>
        <v>95000</v>
      </c>
      <c r="G12" s="103">
        <v>45000</v>
      </c>
      <c r="H12" s="120">
        <v>25000</v>
      </c>
      <c r="I12" s="120">
        <v>25000</v>
      </c>
      <c r="J12" s="156"/>
      <c r="K12" s="140"/>
      <c r="L12" s="239"/>
      <c r="M12" s="228"/>
      <c r="N12" s="228"/>
      <c r="O12" s="228"/>
      <c r="P12"/>
      <c r="Q12"/>
      <c r="R12"/>
      <c r="S12"/>
    </row>
    <row r="13" spans="1:19" s="26" customFormat="1" ht="12.75">
      <c r="A13" s="33" t="s">
        <v>203</v>
      </c>
      <c r="B13" s="266" t="s">
        <v>203</v>
      </c>
      <c r="C13" s="83"/>
      <c r="D13" s="139" t="s">
        <v>204</v>
      </c>
      <c r="E13" s="82" t="s">
        <v>205</v>
      </c>
      <c r="F13" s="116">
        <v>300000</v>
      </c>
      <c r="G13" s="103">
        <v>410000</v>
      </c>
      <c r="H13" s="120"/>
      <c r="I13" s="120"/>
      <c r="J13" s="156"/>
      <c r="K13" s="140"/>
      <c r="L13" s="239" t="s">
        <v>292</v>
      </c>
      <c r="M13" s="240">
        <v>110000</v>
      </c>
      <c r="N13" s="240">
        <v>110000</v>
      </c>
      <c r="O13" s="240"/>
      <c r="P13"/>
      <c r="Q13"/>
      <c r="R13"/>
      <c r="S13"/>
    </row>
    <row r="14" spans="1:232" s="25" customFormat="1" ht="12.75">
      <c r="A14" s="80" t="s">
        <v>94</v>
      </c>
      <c r="B14" s="265" t="s">
        <v>275</v>
      </c>
      <c r="C14" s="83"/>
      <c r="D14" s="65" t="s">
        <v>63</v>
      </c>
      <c r="E14" s="81" t="s">
        <v>49</v>
      </c>
      <c r="F14" s="116">
        <f t="shared" si="1"/>
        <v>422000</v>
      </c>
      <c r="G14" s="103">
        <v>422000</v>
      </c>
      <c r="H14" s="120">
        <v>0</v>
      </c>
      <c r="I14" s="120"/>
      <c r="J14" s="116"/>
      <c r="K14" s="127"/>
      <c r="L14" s="226">
        <v>-78000</v>
      </c>
      <c r="M14" s="229">
        <v>-78000</v>
      </c>
      <c r="N14" s="229">
        <v>-78000</v>
      </c>
      <c r="O14" s="229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</row>
    <row r="15" spans="1:15" ht="12.75">
      <c r="A15" s="78" t="s">
        <v>225</v>
      </c>
      <c r="B15" s="267" t="s">
        <v>225</v>
      </c>
      <c r="C15" s="83"/>
      <c r="D15" s="65" t="s">
        <v>206</v>
      </c>
      <c r="E15" s="81" t="s">
        <v>49</v>
      </c>
      <c r="F15" s="116">
        <f t="shared" si="1"/>
        <v>60000</v>
      </c>
      <c r="G15" s="103">
        <v>60000</v>
      </c>
      <c r="H15" s="144"/>
      <c r="I15" s="143"/>
      <c r="J15" s="131"/>
      <c r="K15" s="128"/>
      <c r="L15" s="226">
        <v>-20000</v>
      </c>
      <c r="M15" s="228">
        <v>-20000</v>
      </c>
      <c r="N15" s="228">
        <v>-20000</v>
      </c>
      <c r="O15" s="228"/>
    </row>
    <row r="16" spans="1:15" ht="12.75">
      <c r="A16" s="78" t="s">
        <v>226</v>
      </c>
      <c r="B16" s="78" t="s">
        <v>226</v>
      </c>
      <c r="C16" s="83"/>
      <c r="D16" s="65" t="s">
        <v>158</v>
      </c>
      <c r="E16" s="81" t="s">
        <v>49</v>
      </c>
      <c r="F16" s="116">
        <f t="shared" si="1"/>
        <v>15000</v>
      </c>
      <c r="G16" s="103">
        <v>0</v>
      </c>
      <c r="H16" s="144">
        <v>15000</v>
      </c>
      <c r="I16" s="143"/>
      <c r="J16" s="131"/>
      <c r="K16" s="128"/>
      <c r="L16" s="247" t="s">
        <v>263</v>
      </c>
      <c r="M16" s="228">
        <v>-15000</v>
      </c>
      <c r="N16" s="228">
        <v>-15000</v>
      </c>
      <c r="O16" s="228"/>
    </row>
    <row r="17" spans="1:15" ht="12.75">
      <c r="A17" s="78" t="s">
        <v>227</v>
      </c>
      <c r="B17" s="78" t="s">
        <v>227</v>
      </c>
      <c r="C17" s="83"/>
      <c r="D17" s="65" t="s">
        <v>207</v>
      </c>
      <c r="E17" s="81" t="s">
        <v>59</v>
      </c>
      <c r="F17" s="116">
        <f t="shared" si="1"/>
        <v>40000</v>
      </c>
      <c r="G17" s="103">
        <v>40000</v>
      </c>
      <c r="H17" s="144"/>
      <c r="I17" s="143"/>
      <c r="J17" s="131"/>
      <c r="K17" s="128"/>
      <c r="L17" s="239"/>
      <c r="M17" s="228"/>
      <c r="N17" s="228"/>
      <c r="O17" s="228"/>
    </row>
    <row r="18" spans="1:15" ht="12.75">
      <c r="A18" s="78" t="s">
        <v>228</v>
      </c>
      <c r="B18" s="78" t="s">
        <v>228</v>
      </c>
      <c r="C18" s="83"/>
      <c r="D18" s="65" t="s">
        <v>209</v>
      </c>
      <c r="E18" s="81" t="s">
        <v>49</v>
      </c>
      <c r="F18" s="116">
        <f t="shared" si="1"/>
        <v>270000</v>
      </c>
      <c r="G18" s="103">
        <v>0</v>
      </c>
      <c r="H18" s="144">
        <v>20000</v>
      </c>
      <c r="I18" s="143">
        <v>250000</v>
      </c>
      <c r="J18" s="131"/>
      <c r="K18" s="128"/>
      <c r="L18" s="239"/>
      <c r="M18" s="228"/>
      <c r="N18" s="228"/>
      <c r="O18" s="228"/>
    </row>
    <row r="19" spans="1:15" ht="12.75">
      <c r="A19" s="78" t="s">
        <v>85</v>
      </c>
      <c r="B19" s="78" t="s">
        <v>276</v>
      </c>
      <c r="C19" s="83"/>
      <c r="D19" s="84" t="s">
        <v>151</v>
      </c>
      <c r="E19" s="85" t="s">
        <v>59</v>
      </c>
      <c r="F19" s="116">
        <f t="shared" si="1"/>
        <v>160000</v>
      </c>
      <c r="G19" s="103">
        <v>60000</v>
      </c>
      <c r="H19" s="144">
        <v>100000</v>
      </c>
      <c r="I19" s="143"/>
      <c r="J19" s="204"/>
      <c r="K19" s="219"/>
      <c r="L19" s="239" t="s">
        <v>267</v>
      </c>
      <c r="M19" s="228">
        <v>-100000</v>
      </c>
      <c r="N19" s="228">
        <v>-100000</v>
      </c>
      <c r="O19" s="228"/>
    </row>
    <row r="20" spans="1:15" ht="12.75">
      <c r="A20" s="80" t="s">
        <v>84</v>
      </c>
      <c r="B20" s="265" t="s">
        <v>277</v>
      </c>
      <c r="C20" s="83"/>
      <c r="D20" s="65" t="s">
        <v>62</v>
      </c>
      <c r="E20" s="82" t="s">
        <v>49</v>
      </c>
      <c r="F20" s="116">
        <f t="shared" si="1"/>
        <v>30000</v>
      </c>
      <c r="G20" s="103">
        <v>30000</v>
      </c>
      <c r="H20" s="144"/>
      <c r="I20" s="143"/>
      <c r="J20" s="144"/>
      <c r="K20" s="209"/>
      <c r="L20" s="226">
        <v>-10000</v>
      </c>
      <c r="M20" s="228">
        <v>-10000</v>
      </c>
      <c r="N20" s="228">
        <v>-10000</v>
      </c>
      <c r="O20" s="228"/>
    </row>
    <row r="21" spans="1:15" ht="12.75">
      <c r="A21" s="80" t="s">
        <v>87</v>
      </c>
      <c r="B21" s="80" t="s">
        <v>87</v>
      </c>
      <c r="C21" s="83"/>
      <c r="D21" s="65" t="s">
        <v>64</v>
      </c>
      <c r="E21" s="82" t="s">
        <v>260</v>
      </c>
      <c r="F21" s="116">
        <f t="shared" si="1"/>
        <v>170000</v>
      </c>
      <c r="G21" s="103">
        <v>20000</v>
      </c>
      <c r="H21" s="144">
        <v>150000</v>
      </c>
      <c r="I21" s="143"/>
      <c r="J21" s="144"/>
      <c r="K21" s="209"/>
      <c r="L21" s="239"/>
      <c r="M21" s="228"/>
      <c r="N21" s="228"/>
      <c r="O21" s="228"/>
    </row>
    <row r="22" spans="1:15" ht="12.75">
      <c r="A22" s="78" t="s">
        <v>122</v>
      </c>
      <c r="B22" s="78" t="s">
        <v>278</v>
      </c>
      <c r="C22" s="83"/>
      <c r="D22" s="65" t="s">
        <v>68</v>
      </c>
      <c r="E22" s="81" t="s">
        <v>49</v>
      </c>
      <c r="F22" s="116">
        <f t="shared" si="1"/>
        <v>30000</v>
      </c>
      <c r="G22" s="103">
        <v>30000</v>
      </c>
      <c r="H22" s="144"/>
      <c r="I22" s="144"/>
      <c r="J22" s="131"/>
      <c r="K22" s="128" t="s">
        <v>17</v>
      </c>
      <c r="L22" s="239"/>
      <c r="M22" s="228"/>
      <c r="N22" s="228"/>
      <c r="O22" s="228"/>
    </row>
    <row r="23" spans="1:15" ht="12.75">
      <c r="A23" s="78" t="s">
        <v>229</v>
      </c>
      <c r="B23" s="78" t="s">
        <v>279</v>
      </c>
      <c r="C23" s="83"/>
      <c r="D23" s="65" t="s">
        <v>210</v>
      </c>
      <c r="E23" s="81" t="s">
        <v>48</v>
      </c>
      <c r="F23" s="116">
        <f t="shared" si="1"/>
        <v>15000</v>
      </c>
      <c r="G23" s="103">
        <v>15000</v>
      </c>
      <c r="H23" s="144"/>
      <c r="I23" s="143"/>
      <c r="J23" s="131"/>
      <c r="K23" s="128"/>
      <c r="L23" s="239"/>
      <c r="M23" s="228"/>
      <c r="N23" s="228"/>
      <c r="O23" s="228"/>
    </row>
    <row r="24" spans="1:15" ht="12.75">
      <c r="A24" s="80" t="s">
        <v>123</v>
      </c>
      <c r="B24" s="80" t="s">
        <v>280</v>
      </c>
      <c r="C24" s="83"/>
      <c r="D24" s="65" t="s">
        <v>45</v>
      </c>
      <c r="E24" s="81" t="s">
        <v>49</v>
      </c>
      <c r="F24" s="116">
        <f t="shared" si="1"/>
        <v>100000</v>
      </c>
      <c r="G24" s="103">
        <v>0</v>
      </c>
      <c r="H24" s="144">
        <v>100000</v>
      </c>
      <c r="I24" s="143"/>
      <c r="J24" s="144"/>
      <c r="K24" s="209"/>
      <c r="L24" s="247" t="s">
        <v>263</v>
      </c>
      <c r="M24" s="228">
        <v>-100000</v>
      </c>
      <c r="N24" s="228">
        <v>-100000</v>
      </c>
      <c r="O24" s="228"/>
    </row>
    <row r="25" spans="1:15" ht="12.75">
      <c r="A25" s="87" t="s">
        <v>132</v>
      </c>
      <c r="B25" s="87" t="s">
        <v>281</v>
      </c>
      <c r="C25" s="83"/>
      <c r="D25" s="65" t="s">
        <v>129</v>
      </c>
      <c r="E25" s="82" t="s">
        <v>49</v>
      </c>
      <c r="F25" s="116">
        <f t="shared" si="1"/>
        <v>40000</v>
      </c>
      <c r="G25" s="103">
        <v>40000</v>
      </c>
      <c r="H25" s="120"/>
      <c r="I25" s="143"/>
      <c r="J25" s="116"/>
      <c r="K25" s="127"/>
      <c r="L25" s="247"/>
      <c r="M25" s="228"/>
      <c r="N25" s="228"/>
      <c r="O25" s="228"/>
    </row>
    <row r="26" spans="1:15" ht="12.75">
      <c r="A26" s="87" t="s">
        <v>230</v>
      </c>
      <c r="B26" s="87" t="s">
        <v>230</v>
      </c>
      <c r="C26" s="87"/>
      <c r="D26" s="65" t="s">
        <v>164</v>
      </c>
      <c r="E26" s="82" t="s">
        <v>59</v>
      </c>
      <c r="F26" s="116">
        <f t="shared" si="1"/>
        <v>70000</v>
      </c>
      <c r="G26" s="103">
        <v>10000</v>
      </c>
      <c r="H26" s="120">
        <v>60000</v>
      </c>
      <c r="I26" s="143"/>
      <c r="J26" s="206"/>
      <c r="K26" s="211"/>
      <c r="L26" s="239" t="s">
        <v>264</v>
      </c>
      <c r="M26" s="228">
        <v>-60000</v>
      </c>
      <c r="N26" s="228">
        <v>-60000</v>
      </c>
      <c r="O26" s="228"/>
    </row>
    <row r="27" spans="1:15" ht="12.75">
      <c r="A27" s="87" t="s">
        <v>231</v>
      </c>
      <c r="B27" s="268" t="s">
        <v>231</v>
      </c>
      <c r="C27" s="87"/>
      <c r="D27" s="65" t="s">
        <v>211</v>
      </c>
      <c r="E27" s="81" t="s">
        <v>49</v>
      </c>
      <c r="F27" s="116">
        <f t="shared" si="1"/>
        <v>6000</v>
      </c>
      <c r="G27" s="103">
        <v>6000</v>
      </c>
      <c r="H27" s="120"/>
      <c r="I27" s="143"/>
      <c r="J27" s="116"/>
      <c r="K27" s="127"/>
      <c r="L27" s="226">
        <v>-14000</v>
      </c>
      <c r="M27" s="228">
        <v>-14000</v>
      </c>
      <c r="N27" s="228">
        <v>-14000</v>
      </c>
      <c r="O27" s="228"/>
    </row>
    <row r="28" spans="1:15" ht="12.75">
      <c r="A28" s="68" t="s">
        <v>90</v>
      </c>
      <c r="B28" s="68" t="s">
        <v>90</v>
      </c>
      <c r="C28" s="68"/>
      <c r="D28" s="30" t="s">
        <v>47</v>
      </c>
      <c r="E28" s="45" t="s">
        <v>59</v>
      </c>
      <c r="F28" s="181">
        <f t="shared" si="1"/>
        <v>20000</v>
      </c>
      <c r="G28" s="182">
        <v>0</v>
      </c>
      <c r="H28" s="254">
        <v>20000</v>
      </c>
      <c r="I28" s="255"/>
      <c r="J28" s="132"/>
      <c r="K28" s="129"/>
      <c r="L28" s="239"/>
      <c r="M28" s="228"/>
      <c r="N28" s="228"/>
      <c r="O28" s="228"/>
    </row>
    <row r="29" spans="1:15" ht="12.75">
      <c r="A29" s="80" t="s">
        <v>93</v>
      </c>
      <c r="B29" s="80" t="s">
        <v>93</v>
      </c>
      <c r="C29" s="80"/>
      <c r="D29" s="65" t="s">
        <v>152</v>
      </c>
      <c r="E29" s="82" t="s">
        <v>49</v>
      </c>
      <c r="F29" s="116">
        <f t="shared" si="1"/>
        <v>100000</v>
      </c>
      <c r="G29" s="103">
        <v>0</v>
      </c>
      <c r="H29" s="144">
        <v>100000</v>
      </c>
      <c r="I29" s="143"/>
      <c r="J29" s="144"/>
      <c r="K29" s="209"/>
      <c r="L29" s="239"/>
      <c r="M29" s="228"/>
      <c r="N29" s="228"/>
      <c r="O29" s="228"/>
    </row>
    <row r="30" spans="1:15" ht="12.75">
      <c r="A30" s="78" t="s">
        <v>95</v>
      </c>
      <c r="B30" s="78" t="s">
        <v>95</v>
      </c>
      <c r="C30" s="78"/>
      <c r="D30" s="65" t="s">
        <v>150</v>
      </c>
      <c r="E30" s="81" t="s">
        <v>49</v>
      </c>
      <c r="F30" s="116">
        <f t="shared" si="1"/>
        <v>300000</v>
      </c>
      <c r="G30" s="103">
        <v>0</v>
      </c>
      <c r="H30" s="120">
        <v>300000</v>
      </c>
      <c r="I30" s="120"/>
      <c r="J30" s="116"/>
      <c r="K30" s="127"/>
      <c r="L30" s="239"/>
      <c r="M30" s="228"/>
      <c r="N30" s="228"/>
      <c r="O30" s="228"/>
    </row>
    <row r="31" spans="1:15" s="17" customFormat="1" ht="12.75">
      <c r="A31" s="80" t="s">
        <v>91</v>
      </c>
      <c r="B31" s="80" t="s">
        <v>91</v>
      </c>
      <c r="C31" s="80"/>
      <c r="D31" s="65" t="s">
        <v>55</v>
      </c>
      <c r="E31" s="82" t="s">
        <v>49</v>
      </c>
      <c r="F31" s="116">
        <f t="shared" si="1"/>
        <v>50000</v>
      </c>
      <c r="G31" s="103">
        <v>0</v>
      </c>
      <c r="H31" s="144">
        <v>50000</v>
      </c>
      <c r="I31" s="143"/>
      <c r="J31" s="144"/>
      <c r="K31" s="209"/>
      <c r="L31" s="239"/>
      <c r="M31" s="228"/>
      <c r="N31" s="228"/>
      <c r="O31" s="228"/>
    </row>
    <row r="32" spans="1:15" s="17" customFormat="1" ht="12.75">
      <c r="A32" s="80" t="s">
        <v>92</v>
      </c>
      <c r="B32" s="80" t="s">
        <v>92</v>
      </c>
      <c r="C32" s="80"/>
      <c r="D32" s="65" t="s">
        <v>60</v>
      </c>
      <c r="E32" s="81" t="s">
        <v>49</v>
      </c>
      <c r="F32" s="116">
        <f t="shared" si="1"/>
        <v>50000</v>
      </c>
      <c r="G32" s="103">
        <v>0</v>
      </c>
      <c r="H32" s="144">
        <v>50000</v>
      </c>
      <c r="I32" s="143"/>
      <c r="J32" s="144"/>
      <c r="K32" s="209"/>
      <c r="L32" s="239"/>
      <c r="M32" s="228"/>
      <c r="N32" s="228"/>
      <c r="O32" s="228"/>
    </row>
    <row r="33" spans="1:15" ht="12.75">
      <c r="A33" s="41" t="s">
        <v>124</v>
      </c>
      <c r="B33" s="41" t="s">
        <v>124</v>
      </c>
      <c r="C33" s="41"/>
      <c r="D33" s="72" t="s">
        <v>44</v>
      </c>
      <c r="E33" s="47" t="s">
        <v>59</v>
      </c>
      <c r="F33" s="116">
        <f t="shared" si="1"/>
        <v>60000</v>
      </c>
      <c r="G33" s="182">
        <v>0</v>
      </c>
      <c r="H33" s="256"/>
      <c r="I33" s="256">
        <v>60000</v>
      </c>
      <c r="J33" s="145"/>
      <c r="K33" s="212"/>
      <c r="L33" s="239"/>
      <c r="M33" s="228"/>
      <c r="N33" s="228"/>
      <c r="O33" s="228"/>
    </row>
    <row r="34" spans="1:15" ht="12.75">
      <c r="A34" s="269" t="s">
        <v>294</v>
      </c>
      <c r="B34" s="269"/>
      <c r="C34" s="269"/>
      <c r="D34" s="270" t="s">
        <v>293</v>
      </c>
      <c r="E34" s="271" t="s">
        <v>59</v>
      </c>
      <c r="F34" s="272">
        <f t="shared" si="1"/>
        <v>70000</v>
      </c>
      <c r="G34" s="273">
        <v>70000</v>
      </c>
      <c r="H34" s="105"/>
      <c r="I34" s="105"/>
      <c r="J34" s="105"/>
      <c r="K34" s="213"/>
      <c r="L34" s="226">
        <v>70000</v>
      </c>
      <c r="M34" s="240">
        <v>70000</v>
      </c>
      <c r="N34" s="240">
        <v>70000</v>
      </c>
      <c r="O34" s="228"/>
    </row>
    <row r="35" spans="1:15" ht="12.75">
      <c r="A35" s="97"/>
      <c r="B35" s="97"/>
      <c r="C35" s="97"/>
      <c r="D35" s="98"/>
      <c r="E35" s="99"/>
      <c r="F35" s="117"/>
      <c r="G35" s="105"/>
      <c r="H35" s="105"/>
      <c r="I35" s="105"/>
      <c r="J35" s="105"/>
      <c r="K35" s="213"/>
      <c r="L35" s="239"/>
      <c r="M35" s="228"/>
      <c r="N35" s="228"/>
      <c r="O35" s="228"/>
    </row>
    <row r="36" spans="1:15" ht="12.75">
      <c r="A36" s="73">
        <v>601</v>
      </c>
      <c r="B36" s="73">
        <v>601</v>
      </c>
      <c r="C36" s="73"/>
      <c r="D36" s="74" t="s">
        <v>14</v>
      </c>
      <c r="E36" s="158"/>
      <c r="F36" s="118"/>
      <c r="G36" s="106">
        <f>G37+G48+G50+G53+G55</f>
        <v>1774781</v>
      </c>
      <c r="H36" s="106">
        <f>H37+H48+H50+H53+H55</f>
        <v>1800000</v>
      </c>
      <c r="I36" s="106">
        <f>I37+I48+I50+I53+I55</f>
        <v>870000</v>
      </c>
      <c r="J36" s="106">
        <f>J37+J48+J50+J53+J55</f>
        <v>800000</v>
      </c>
      <c r="K36" s="214">
        <f>K37+K48+K50+K53+K55</f>
        <v>400000</v>
      </c>
      <c r="L36" s="239"/>
      <c r="M36" s="228"/>
      <c r="N36" s="228"/>
      <c r="O36" s="228"/>
    </row>
    <row r="37" spans="1:15" s="28" customFormat="1" ht="12.75">
      <c r="A37" s="7"/>
      <c r="B37" s="7"/>
      <c r="C37" s="7"/>
      <c r="D37" s="100" t="s">
        <v>3</v>
      </c>
      <c r="E37" s="8"/>
      <c r="F37" s="119">
        <f t="shared" si="1"/>
        <v>2885000</v>
      </c>
      <c r="G37" s="162">
        <f>SUM(G38:G47)</f>
        <v>795000</v>
      </c>
      <c r="H37" s="163">
        <f>SUM(H38:H47)</f>
        <v>1120000</v>
      </c>
      <c r="I37" s="163">
        <f>SUM(I38:I47)</f>
        <v>520000</v>
      </c>
      <c r="J37" s="164">
        <f>SUM(J38:J47)</f>
        <v>450000</v>
      </c>
      <c r="K37" s="215">
        <f>SUM(K38:K47)</f>
        <v>50000</v>
      </c>
      <c r="L37" s="247"/>
      <c r="M37" s="229"/>
      <c r="N37" s="229"/>
      <c r="O37" s="229"/>
    </row>
    <row r="38" spans="1:15" s="29" customFormat="1" ht="12.75">
      <c r="A38" s="87" t="s">
        <v>96</v>
      </c>
      <c r="B38" s="87" t="s">
        <v>96</v>
      </c>
      <c r="C38" s="87"/>
      <c r="D38" s="87" t="s">
        <v>20</v>
      </c>
      <c r="E38" s="82" t="s">
        <v>49</v>
      </c>
      <c r="F38" s="120">
        <f t="shared" si="1"/>
        <v>160000</v>
      </c>
      <c r="G38" s="103">
        <v>160000</v>
      </c>
      <c r="H38" s="120">
        <v>0</v>
      </c>
      <c r="I38" s="120"/>
      <c r="J38" s="120"/>
      <c r="K38" s="121"/>
      <c r="L38" s="248" t="s">
        <v>286</v>
      </c>
      <c r="M38" s="242">
        <v>-60000</v>
      </c>
      <c r="N38" s="229">
        <v>-60000</v>
      </c>
      <c r="O38" s="229"/>
    </row>
    <row r="39" spans="1:15" s="44" customFormat="1" ht="12.75">
      <c r="A39" s="88" t="s">
        <v>97</v>
      </c>
      <c r="B39" s="88" t="s">
        <v>97</v>
      </c>
      <c r="C39" s="88"/>
      <c r="D39" s="87" t="s">
        <v>22</v>
      </c>
      <c r="E39" s="82" t="s">
        <v>49</v>
      </c>
      <c r="F39" s="121">
        <f t="shared" si="1"/>
        <v>155000</v>
      </c>
      <c r="G39" s="103">
        <v>75000</v>
      </c>
      <c r="H39" s="120">
        <v>80000</v>
      </c>
      <c r="I39" s="120"/>
      <c r="J39" s="135"/>
      <c r="K39" s="216"/>
      <c r="L39" s="247"/>
      <c r="M39" s="229"/>
      <c r="N39" s="229"/>
      <c r="O39" s="229"/>
    </row>
    <row r="40" spans="1:15" s="44" customFormat="1" ht="12.75">
      <c r="A40" s="88" t="s">
        <v>99</v>
      </c>
      <c r="B40" s="88" t="s">
        <v>99</v>
      </c>
      <c r="C40" s="88"/>
      <c r="D40" s="87" t="s">
        <v>23</v>
      </c>
      <c r="E40" s="82" t="s">
        <v>49</v>
      </c>
      <c r="F40" s="121">
        <f t="shared" si="1"/>
        <v>360000</v>
      </c>
      <c r="G40" s="103">
        <v>10000</v>
      </c>
      <c r="H40" s="120">
        <v>350000</v>
      </c>
      <c r="I40" s="120"/>
      <c r="J40" s="135"/>
      <c r="K40" s="216"/>
      <c r="L40" s="247"/>
      <c r="M40" s="229"/>
      <c r="N40" s="229"/>
      <c r="O40" s="229"/>
    </row>
    <row r="41" spans="1:15" s="44" customFormat="1" ht="12.75">
      <c r="A41" s="33" t="s">
        <v>100</v>
      </c>
      <c r="B41" s="33" t="s">
        <v>100</v>
      </c>
      <c r="C41" s="33"/>
      <c r="D41" s="87" t="s">
        <v>24</v>
      </c>
      <c r="E41" s="82" t="s">
        <v>49</v>
      </c>
      <c r="F41" s="121"/>
      <c r="G41" s="257">
        <v>50000</v>
      </c>
      <c r="H41" s="156">
        <v>50000</v>
      </c>
      <c r="I41" s="120">
        <v>50000</v>
      </c>
      <c r="J41" s="116">
        <v>50000</v>
      </c>
      <c r="K41" s="127">
        <v>50000</v>
      </c>
      <c r="L41" s="247"/>
      <c r="M41" s="229"/>
      <c r="N41" s="229"/>
      <c r="O41" s="229"/>
    </row>
    <row r="42" spans="1:15" s="28" customFormat="1" ht="12.75">
      <c r="A42" s="33" t="s">
        <v>98</v>
      </c>
      <c r="B42" s="33" t="s">
        <v>98</v>
      </c>
      <c r="C42" s="33"/>
      <c r="D42" s="87" t="s">
        <v>21</v>
      </c>
      <c r="E42" s="82" t="s">
        <v>49</v>
      </c>
      <c r="F42" s="121">
        <f t="shared" si="1"/>
        <v>700000</v>
      </c>
      <c r="G42" s="103">
        <v>350000</v>
      </c>
      <c r="H42" s="122">
        <v>350000</v>
      </c>
      <c r="I42" s="120">
        <v>0</v>
      </c>
      <c r="J42" s="116"/>
      <c r="K42" s="127"/>
      <c r="L42" s="247"/>
      <c r="M42" s="229"/>
      <c r="N42" s="229"/>
      <c r="O42" s="229"/>
    </row>
    <row r="43" spans="1:15" s="44" customFormat="1" ht="12.75">
      <c r="A43" s="88" t="s">
        <v>103</v>
      </c>
      <c r="B43" s="88" t="s">
        <v>103</v>
      </c>
      <c r="C43" s="88"/>
      <c r="D43" s="65" t="s">
        <v>58</v>
      </c>
      <c r="E43" s="82" t="s">
        <v>49</v>
      </c>
      <c r="F43" s="122">
        <f t="shared" si="1"/>
        <v>80000</v>
      </c>
      <c r="G43" s="103">
        <v>80000</v>
      </c>
      <c r="H43" s="120"/>
      <c r="I43" s="120"/>
      <c r="J43" s="206"/>
      <c r="K43" s="211"/>
      <c r="L43" s="247"/>
      <c r="M43" s="229"/>
      <c r="N43" s="229"/>
      <c r="O43" s="229"/>
    </row>
    <row r="44" spans="1:15" s="44" customFormat="1" ht="12.75">
      <c r="A44" s="88" t="s">
        <v>232</v>
      </c>
      <c r="B44" s="88" t="s">
        <v>232</v>
      </c>
      <c r="C44" s="88"/>
      <c r="D44" s="65" t="s">
        <v>148</v>
      </c>
      <c r="E44" s="81" t="s">
        <v>49</v>
      </c>
      <c r="F44" s="122">
        <f t="shared" si="1"/>
        <v>100000</v>
      </c>
      <c r="G44" s="258">
        <v>0</v>
      </c>
      <c r="H44" s="120">
        <v>100000</v>
      </c>
      <c r="I44" s="120"/>
      <c r="J44" s="206"/>
      <c r="K44" s="211"/>
      <c r="L44" s="247" t="s">
        <v>263</v>
      </c>
      <c r="M44" s="229">
        <v>-100000</v>
      </c>
      <c r="N44" s="229">
        <v>-100000</v>
      </c>
      <c r="O44" s="229"/>
    </row>
    <row r="45" spans="1:15" s="44" customFormat="1" ht="12.75">
      <c r="A45" s="88" t="s">
        <v>233</v>
      </c>
      <c r="B45" s="88" t="s">
        <v>233</v>
      </c>
      <c r="C45" s="88"/>
      <c r="D45" s="65" t="s">
        <v>212</v>
      </c>
      <c r="E45" s="81" t="s">
        <v>157</v>
      </c>
      <c r="F45" s="122">
        <f t="shared" si="1"/>
        <v>210000</v>
      </c>
      <c r="G45" s="258">
        <v>70000</v>
      </c>
      <c r="H45" s="120">
        <v>70000</v>
      </c>
      <c r="I45" s="120">
        <v>70000</v>
      </c>
      <c r="J45" s="116"/>
      <c r="K45" s="127"/>
      <c r="L45" s="247"/>
      <c r="M45" s="229"/>
      <c r="N45" s="229"/>
      <c r="O45" s="229"/>
    </row>
    <row r="46" spans="1:15" s="44" customFormat="1" ht="12.75">
      <c r="A46" s="88" t="s">
        <v>101</v>
      </c>
      <c r="B46" s="88" t="s">
        <v>101</v>
      </c>
      <c r="C46" s="88"/>
      <c r="D46" s="65" t="s">
        <v>29</v>
      </c>
      <c r="E46" s="82" t="s">
        <v>49</v>
      </c>
      <c r="F46" s="122">
        <f t="shared" si="1"/>
        <v>100000</v>
      </c>
      <c r="G46" s="258">
        <v>0</v>
      </c>
      <c r="H46" s="120">
        <v>100000</v>
      </c>
      <c r="I46" s="120"/>
      <c r="J46" s="116"/>
      <c r="K46" s="127"/>
      <c r="L46" s="247"/>
      <c r="M46" s="229"/>
      <c r="N46" s="229"/>
      <c r="O46" s="229"/>
    </row>
    <row r="47" spans="1:15" s="44" customFormat="1" ht="12.75">
      <c r="A47" s="88" t="s">
        <v>102</v>
      </c>
      <c r="B47" s="88" t="s">
        <v>102</v>
      </c>
      <c r="C47" s="88"/>
      <c r="D47" s="65" t="s">
        <v>153</v>
      </c>
      <c r="E47" s="82" t="s">
        <v>49</v>
      </c>
      <c r="F47" s="122">
        <f t="shared" si="1"/>
        <v>820000</v>
      </c>
      <c r="G47" s="103">
        <v>0</v>
      </c>
      <c r="H47" s="120">
        <v>20000</v>
      </c>
      <c r="I47" s="120">
        <v>400000</v>
      </c>
      <c r="J47" s="135">
        <v>400000</v>
      </c>
      <c r="K47" s="216"/>
      <c r="L47" s="247"/>
      <c r="M47" s="229"/>
      <c r="N47" s="229"/>
      <c r="O47" s="229"/>
    </row>
    <row r="48" spans="1:15" ht="12.75">
      <c r="A48" s="32"/>
      <c r="B48" s="32"/>
      <c r="C48" s="32"/>
      <c r="D48" s="66" t="s">
        <v>4</v>
      </c>
      <c r="E48" s="71"/>
      <c r="F48" s="124"/>
      <c r="G48" s="107">
        <f>SUM(G49:G49)</f>
        <v>250000</v>
      </c>
      <c r="H48" s="146">
        <f>SUM(H49:H49)</f>
        <v>250000</v>
      </c>
      <c r="I48" s="146">
        <f>SUM(I49:I49)</f>
        <v>250000</v>
      </c>
      <c r="J48" s="146">
        <f>SUM(J49:J49)</f>
        <v>250000</v>
      </c>
      <c r="K48" s="217">
        <f>SUM(K49:K49)</f>
        <v>250000</v>
      </c>
      <c r="L48" s="239"/>
      <c r="M48" s="228"/>
      <c r="N48" s="228"/>
      <c r="O48" s="228"/>
    </row>
    <row r="49" spans="1:15" ht="12.75">
      <c r="A49" s="13" t="s">
        <v>104</v>
      </c>
      <c r="B49" s="13" t="s">
        <v>104</v>
      </c>
      <c r="C49" s="13"/>
      <c r="D49" s="9" t="s">
        <v>19</v>
      </c>
      <c r="E49" s="8" t="s">
        <v>49</v>
      </c>
      <c r="F49" s="125">
        <f t="shared" si="1"/>
        <v>1000000</v>
      </c>
      <c r="G49" s="259">
        <v>250000</v>
      </c>
      <c r="H49" s="256">
        <v>250000</v>
      </c>
      <c r="I49" s="256">
        <v>250000</v>
      </c>
      <c r="J49" s="145">
        <v>250000</v>
      </c>
      <c r="K49" s="212">
        <v>250000</v>
      </c>
      <c r="L49" s="239"/>
      <c r="M49" s="228"/>
      <c r="N49" s="228"/>
      <c r="O49" s="228"/>
    </row>
    <row r="50" spans="1:15" ht="12.75">
      <c r="A50" s="14"/>
      <c r="B50" s="14"/>
      <c r="C50" s="14"/>
      <c r="D50" s="64" t="s">
        <v>25</v>
      </c>
      <c r="E50" s="71"/>
      <c r="F50" s="124"/>
      <c r="G50" s="107">
        <f>SUM(G51:G52)</f>
        <v>110000</v>
      </c>
      <c r="H50" s="147">
        <f>SUM(H52:H52)</f>
        <v>60000</v>
      </c>
      <c r="I50" s="146">
        <f>SUM(I52:I52)</f>
        <v>60000</v>
      </c>
      <c r="J50" s="146">
        <f>SUM(J52:J52)</f>
        <v>60000</v>
      </c>
      <c r="K50" s="217">
        <f>SUM(K52:K52)</f>
        <v>60000</v>
      </c>
      <c r="L50" s="239"/>
      <c r="M50" s="228"/>
      <c r="N50" s="228"/>
      <c r="O50" s="228"/>
    </row>
    <row r="51" spans="1:15" ht="12.75">
      <c r="A51" s="14" t="s">
        <v>234</v>
      </c>
      <c r="B51" s="14" t="s">
        <v>234</v>
      </c>
      <c r="C51" s="14"/>
      <c r="D51" s="65" t="s">
        <v>154</v>
      </c>
      <c r="E51" s="79" t="s">
        <v>49</v>
      </c>
      <c r="F51" s="124">
        <f t="shared" si="1"/>
        <v>50000</v>
      </c>
      <c r="G51" s="103">
        <v>50000</v>
      </c>
      <c r="H51" s="147"/>
      <c r="I51" s="146"/>
      <c r="J51" s="146"/>
      <c r="K51" s="217"/>
      <c r="L51" s="239"/>
      <c r="M51" s="228"/>
      <c r="N51" s="228"/>
      <c r="O51" s="228"/>
    </row>
    <row r="52" spans="1:15" s="26" customFormat="1" ht="12.75">
      <c r="A52" s="27" t="s">
        <v>105</v>
      </c>
      <c r="B52" s="27" t="s">
        <v>105</v>
      </c>
      <c r="C52" s="27"/>
      <c r="D52" s="67" t="s">
        <v>26</v>
      </c>
      <c r="E52" s="8" t="s">
        <v>49</v>
      </c>
      <c r="F52" s="126"/>
      <c r="G52" s="259">
        <v>60000</v>
      </c>
      <c r="H52" s="260">
        <v>60000</v>
      </c>
      <c r="I52" s="261">
        <v>60000</v>
      </c>
      <c r="J52" s="148">
        <v>60000</v>
      </c>
      <c r="K52" s="218">
        <v>60000</v>
      </c>
      <c r="L52" s="249"/>
      <c r="M52" s="230"/>
      <c r="N52" s="230"/>
      <c r="O52" s="230"/>
    </row>
    <row r="53" spans="1:15" ht="12.75">
      <c r="A53" s="14"/>
      <c r="B53" s="14"/>
      <c r="C53" s="14"/>
      <c r="D53" s="64" t="s">
        <v>5</v>
      </c>
      <c r="E53" s="71"/>
      <c r="F53" s="124"/>
      <c r="G53" s="107">
        <f>SUM(G54:G54)</f>
        <v>200000</v>
      </c>
      <c r="H53" s="147">
        <f>SUM(H54:H54)</f>
        <v>200000</v>
      </c>
      <c r="I53" s="146">
        <f>SUM(I54:I54)</f>
        <v>0</v>
      </c>
      <c r="J53" s="146">
        <v>0</v>
      </c>
      <c r="K53" s="217">
        <f>SUM(K54:K54)</f>
        <v>0</v>
      </c>
      <c r="L53" s="239"/>
      <c r="M53" s="228"/>
      <c r="N53" s="228"/>
      <c r="O53" s="228"/>
    </row>
    <row r="54" spans="1:15" ht="12.75">
      <c r="A54" s="13" t="s">
        <v>106</v>
      </c>
      <c r="B54" s="13" t="s">
        <v>106</v>
      </c>
      <c r="C54" s="13"/>
      <c r="D54" s="9" t="s">
        <v>30</v>
      </c>
      <c r="E54" s="8" t="s">
        <v>49</v>
      </c>
      <c r="F54" s="125">
        <f t="shared" si="1"/>
        <v>400000</v>
      </c>
      <c r="G54" s="237">
        <v>200000</v>
      </c>
      <c r="H54" s="238">
        <v>200000</v>
      </c>
      <c r="I54" s="254">
        <v>0</v>
      </c>
      <c r="J54" s="235">
        <v>0</v>
      </c>
      <c r="K54" s="236">
        <v>0</v>
      </c>
      <c r="L54" s="239" t="s">
        <v>268</v>
      </c>
      <c r="M54" s="228"/>
      <c r="N54" s="228"/>
      <c r="O54" s="228"/>
    </row>
    <row r="55" spans="1:15" ht="12.75">
      <c r="A55" s="33"/>
      <c r="B55" s="33"/>
      <c r="C55" s="33"/>
      <c r="D55" s="64" t="s">
        <v>6</v>
      </c>
      <c r="E55" s="71"/>
      <c r="F55" s="124"/>
      <c r="G55" s="107">
        <f>SUM(G56:G63)</f>
        <v>419781</v>
      </c>
      <c r="H55" s="147">
        <f>SUM(H57:H62)</f>
        <v>170000</v>
      </c>
      <c r="I55" s="146">
        <f>SUM(I57:I60)</f>
        <v>40000</v>
      </c>
      <c r="J55" s="146">
        <f>SUM(J57:J62)</f>
        <v>40000</v>
      </c>
      <c r="K55" s="217">
        <f>SUM(K57:K62)</f>
        <v>40000</v>
      </c>
      <c r="L55" s="239"/>
      <c r="M55" s="228"/>
      <c r="N55" s="228"/>
      <c r="O55" s="228"/>
    </row>
    <row r="56" spans="1:15" ht="12.75">
      <c r="A56" s="32" t="s">
        <v>223</v>
      </c>
      <c r="B56" s="32" t="s">
        <v>223</v>
      </c>
      <c r="C56" s="32"/>
      <c r="D56" s="90" t="s">
        <v>149</v>
      </c>
      <c r="E56" s="85" t="s">
        <v>49</v>
      </c>
      <c r="F56" s="128">
        <f>SUM(G56:J56)</f>
        <v>50000</v>
      </c>
      <c r="G56" s="103">
        <v>50000</v>
      </c>
      <c r="H56" s="262"/>
      <c r="I56" s="144"/>
      <c r="J56" s="116"/>
      <c r="K56" s="128"/>
      <c r="L56" s="239"/>
      <c r="M56" s="228"/>
      <c r="N56" s="228"/>
      <c r="O56" s="228"/>
    </row>
    <row r="57" spans="1:15" ht="12.75">
      <c r="A57" s="33" t="s">
        <v>108</v>
      </c>
      <c r="B57" s="33" t="s">
        <v>108</v>
      </c>
      <c r="C57" s="33"/>
      <c r="D57" s="87" t="s">
        <v>28</v>
      </c>
      <c r="E57" s="82" t="s">
        <v>49</v>
      </c>
      <c r="F57" s="127"/>
      <c r="G57" s="103">
        <v>40000</v>
      </c>
      <c r="H57" s="262">
        <v>40000</v>
      </c>
      <c r="I57" s="144">
        <v>40000</v>
      </c>
      <c r="J57" s="131">
        <v>40000</v>
      </c>
      <c r="K57" s="128">
        <v>40000</v>
      </c>
      <c r="L57" s="239"/>
      <c r="M57" s="228"/>
      <c r="N57" s="228"/>
      <c r="O57" s="228"/>
    </row>
    <row r="58" spans="1:15" s="26" customFormat="1" ht="12.75">
      <c r="A58" s="24" t="s">
        <v>111</v>
      </c>
      <c r="B58" s="24" t="s">
        <v>111</v>
      </c>
      <c r="C58" s="24"/>
      <c r="D58" s="69" t="s">
        <v>66</v>
      </c>
      <c r="E58" s="45" t="s">
        <v>49</v>
      </c>
      <c r="F58" s="129">
        <f>SUM(G58:J58)</f>
        <v>20000</v>
      </c>
      <c r="G58" s="259">
        <v>20000</v>
      </c>
      <c r="H58" s="238">
        <v>0</v>
      </c>
      <c r="I58" s="254"/>
      <c r="J58" s="132"/>
      <c r="K58" s="129"/>
      <c r="L58" s="249"/>
      <c r="M58" s="230"/>
      <c r="N58" s="230"/>
      <c r="O58" s="230"/>
    </row>
    <row r="59" spans="1:15" s="26" customFormat="1" ht="12.75">
      <c r="A59" s="59" t="s">
        <v>133</v>
      </c>
      <c r="B59" s="56" t="s">
        <v>282</v>
      </c>
      <c r="C59" s="33"/>
      <c r="D59" s="84" t="s">
        <v>155</v>
      </c>
      <c r="E59" s="85" t="s">
        <v>48</v>
      </c>
      <c r="F59" s="128">
        <f>SUM(G59:J59)</f>
        <v>100000</v>
      </c>
      <c r="G59" s="103">
        <v>100000</v>
      </c>
      <c r="H59" s="262"/>
      <c r="I59" s="144"/>
      <c r="J59" s="131"/>
      <c r="K59" s="140"/>
      <c r="L59" s="249"/>
      <c r="M59" s="230"/>
      <c r="N59" s="230"/>
      <c r="O59" s="230"/>
    </row>
    <row r="60" spans="1:15" ht="12.75">
      <c r="A60" s="33" t="s">
        <v>107</v>
      </c>
      <c r="B60" s="33" t="s">
        <v>107</v>
      </c>
      <c r="C60" s="33"/>
      <c r="D60" s="87" t="s">
        <v>27</v>
      </c>
      <c r="E60" s="79" t="s">
        <v>48</v>
      </c>
      <c r="F60" s="127"/>
      <c r="G60" s="103">
        <v>10000</v>
      </c>
      <c r="H60" s="262">
        <v>0</v>
      </c>
      <c r="I60" s="144">
        <v>0</v>
      </c>
      <c r="J60" s="204">
        <v>0</v>
      </c>
      <c r="K60" s="219">
        <v>0</v>
      </c>
      <c r="L60" s="239" t="s">
        <v>271</v>
      </c>
      <c r="M60" s="228"/>
      <c r="N60" s="228"/>
      <c r="O60" s="228"/>
    </row>
    <row r="61" spans="1:15" ht="12.75">
      <c r="A61" s="59" t="s">
        <v>110</v>
      </c>
      <c r="B61" s="59" t="s">
        <v>110</v>
      </c>
      <c r="C61" s="59"/>
      <c r="D61" s="56" t="s">
        <v>18</v>
      </c>
      <c r="E61" s="89" t="s">
        <v>156</v>
      </c>
      <c r="F61" s="140">
        <f>SUM(G61:J61)</f>
        <v>260000</v>
      </c>
      <c r="G61" s="263">
        <v>10000</v>
      </c>
      <c r="H61" s="156">
        <v>130000</v>
      </c>
      <c r="I61" s="144">
        <v>120000</v>
      </c>
      <c r="J61" s="204"/>
      <c r="K61" s="219"/>
      <c r="L61" s="239" t="s">
        <v>262</v>
      </c>
      <c r="M61" s="228">
        <v>-120000</v>
      </c>
      <c r="N61" s="228">
        <v>-120000</v>
      </c>
      <c r="O61" s="228"/>
    </row>
    <row r="62" spans="1:15" ht="12.75">
      <c r="A62" s="59" t="s">
        <v>109</v>
      </c>
      <c r="B62" s="59" t="s">
        <v>109</v>
      </c>
      <c r="C62" s="180"/>
      <c r="D62" s="187" t="s">
        <v>67</v>
      </c>
      <c r="E62" s="85" t="s">
        <v>48</v>
      </c>
      <c r="F62" s="130">
        <f>SUM(G62:J62)</f>
        <v>100000</v>
      </c>
      <c r="G62" s="103">
        <v>100000</v>
      </c>
      <c r="H62" s="144"/>
      <c r="I62" s="262">
        <v>0</v>
      </c>
      <c r="J62" s="131"/>
      <c r="K62" s="130"/>
      <c r="L62" s="239"/>
      <c r="M62" s="228"/>
      <c r="N62" s="228"/>
      <c r="O62" s="228"/>
    </row>
    <row r="63" spans="1:15" ht="12.75">
      <c r="A63" s="90" t="s">
        <v>235</v>
      </c>
      <c r="B63" s="90" t="s">
        <v>235</v>
      </c>
      <c r="C63" s="243"/>
      <c r="D63" s="187" t="s">
        <v>213</v>
      </c>
      <c r="E63" s="85" t="s">
        <v>48</v>
      </c>
      <c r="F63" s="128">
        <v>89781</v>
      </c>
      <c r="G63" s="103">
        <v>89781</v>
      </c>
      <c r="H63" s="262"/>
      <c r="I63" s="144"/>
      <c r="J63" s="131"/>
      <c r="K63" s="128"/>
      <c r="L63" s="239"/>
      <c r="M63" s="228"/>
      <c r="N63" s="228"/>
      <c r="O63" s="228"/>
    </row>
    <row r="64" spans="1:15" ht="12.75">
      <c r="A64" s="73"/>
      <c r="B64" s="73"/>
      <c r="C64" s="73"/>
      <c r="D64" s="74" t="s">
        <v>15</v>
      </c>
      <c r="E64" s="158"/>
      <c r="F64" s="118"/>
      <c r="G64" s="106">
        <f>G65+G73+G68</f>
        <v>790000</v>
      </c>
      <c r="H64" s="106">
        <f>H65+H73+H68</f>
        <v>670000</v>
      </c>
      <c r="I64" s="106">
        <f>I65+I73+I68</f>
        <v>570000</v>
      </c>
      <c r="J64" s="106">
        <f>J65+J73+J68</f>
        <v>670000</v>
      </c>
      <c r="K64" s="214">
        <f>K65+K73+K68</f>
        <v>520000</v>
      </c>
      <c r="L64" s="239"/>
      <c r="M64" s="228"/>
      <c r="N64" s="228"/>
      <c r="O64" s="228"/>
    </row>
    <row r="65" spans="1:15" ht="12.75">
      <c r="A65" s="14"/>
      <c r="B65" s="14"/>
      <c r="C65" s="14"/>
      <c r="D65" s="14" t="s">
        <v>33</v>
      </c>
      <c r="E65" s="71"/>
      <c r="F65" s="127"/>
      <c r="G65" s="107">
        <f>SUM(G66:G67)</f>
        <v>60000</v>
      </c>
      <c r="H65" s="146">
        <f>SUM(H66:H67)</f>
        <v>60000</v>
      </c>
      <c r="I65" s="146">
        <f>SUM(I66:I67)</f>
        <v>60000</v>
      </c>
      <c r="J65" s="146">
        <f>SUM(J66:J67)</f>
        <v>60000</v>
      </c>
      <c r="K65" s="157">
        <f>SUM(K66:K67)</f>
        <v>10000</v>
      </c>
      <c r="L65" s="239"/>
      <c r="M65" s="228"/>
      <c r="N65" s="228"/>
      <c r="O65" s="228"/>
    </row>
    <row r="66" spans="1:15" ht="12.75">
      <c r="A66" s="14" t="s">
        <v>236</v>
      </c>
      <c r="B66" s="14" t="s">
        <v>236</v>
      </c>
      <c r="C66" s="14"/>
      <c r="D66" s="87" t="s">
        <v>131</v>
      </c>
      <c r="E66" s="79" t="s">
        <v>49</v>
      </c>
      <c r="F66" s="127"/>
      <c r="G66" s="165">
        <v>50000</v>
      </c>
      <c r="H66" s="121">
        <v>50000</v>
      </c>
      <c r="I66" s="121">
        <v>50000</v>
      </c>
      <c r="J66" s="121">
        <v>50000</v>
      </c>
      <c r="K66" s="209"/>
      <c r="L66" s="239"/>
      <c r="M66" s="228"/>
      <c r="N66" s="228"/>
      <c r="O66" s="228"/>
    </row>
    <row r="67" spans="1:15" ht="12.75">
      <c r="A67" s="13" t="s">
        <v>112</v>
      </c>
      <c r="B67" s="13" t="s">
        <v>112</v>
      </c>
      <c r="C67" s="13"/>
      <c r="D67" s="7" t="s">
        <v>34</v>
      </c>
      <c r="E67" s="8" t="s">
        <v>49</v>
      </c>
      <c r="F67" s="133"/>
      <c r="G67" s="109">
        <v>10000</v>
      </c>
      <c r="H67" s="132">
        <v>10000</v>
      </c>
      <c r="I67" s="132">
        <v>10000</v>
      </c>
      <c r="J67" s="132">
        <v>10000</v>
      </c>
      <c r="K67" s="129">
        <v>10000</v>
      </c>
      <c r="L67" s="239"/>
      <c r="M67" s="228"/>
      <c r="N67" s="228"/>
      <c r="O67" s="228"/>
    </row>
    <row r="68" spans="1:15" ht="12.75">
      <c r="A68" s="14"/>
      <c r="B68" s="14"/>
      <c r="C68" s="14"/>
      <c r="D68" s="14" t="s">
        <v>31</v>
      </c>
      <c r="E68" s="71"/>
      <c r="F68" s="157"/>
      <c r="G68" s="108">
        <f>SUM(G69:G72)</f>
        <v>310000</v>
      </c>
      <c r="H68" s="146">
        <f>SUM(H69:H72)</f>
        <v>300000</v>
      </c>
      <c r="I68" s="146">
        <f>SUM(I69:I72)</f>
        <v>250000</v>
      </c>
      <c r="J68" s="146">
        <f>SUM(J69:J72)</f>
        <v>300000</v>
      </c>
      <c r="K68" s="157">
        <f>SUM(K69:K72)</f>
        <v>250000</v>
      </c>
      <c r="L68" s="239"/>
      <c r="M68" s="228"/>
      <c r="N68" s="228"/>
      <c r="O68" s="228"/>
    </row>
    <row r="69" spans="1:15" ht="12.75">
      <c r="A69" s="33" t="s">
        <v>113</v>
      </c>
      <c r="B69" s="33" t="s">
        <v>113</v>
      </c>
      <c r="C69" s="33"/>
      <c r="D69" s="87" t="s">
        <v>41</v>
      </c>
      <c r="E69" s="82" t="s">
        <v>49</v>
      </c>
      <c r="F69" s="127"/>
      <c r="G69" s="110">
        <v>250000</v>
      </c>
      <c r="H69" s="131">
        <v>250000</v>
      </c>
      <c r="I69" s="131">
        <v>250000</v>
      </c>
      <c r="J69" s="131">
        <v>250000</v>
      </c>
      <c r="K69" s="128">
        <v>250000</v>
      </c>
      <c r="L69" s="239"/>
      <c r="M69" s="228"/>
      <c r="N69" s="228"/>
      <c r="O69" s="228"/>
    </row>
    <row r="70" spans="1:15" ht="12.75">
      <c r="A70" s="13" t="s">
        <v>114</v>
      </c>
      <c r="B70" s="13" t="s">
        <v>114</v>
      </c>
      <c r="C70" s="13"/>
      <c r="D70" s="7" t="s">
        <v>35</v>
      </c>
      <c r="E70" s="8" t="s">
        <v>49</v>
      </c>
      <c r="F70" s="133">
        <f aca="true" t="shared" si="2" ref="F70:F78">SUM(G70:J70)</f>
        <v>50000</v>
      </c>
      <c r="G70" s="109">
        <v>50000</v>
      </c>
      <c r="H70" s="132">
        <v>0</v>
      </c>
      <c r="I70" s="132"/>
      <c r="J70" s="132"/>
      <c r="K70" s="129"/>
      <c r="L70" s="239"/>
      <c r="M70" s="228"/>
      <c r="N70" s="228"/>
      <c r="O70" s="228"/>
    </row>
    <row r="71" spans="1:15" ht="12.75">
      <c r="A71" s="33" t="s">
        <v>115</v>
      </c>
      <c r="B71" s="33" t="s">
        <v>115</v>
      </c>
      <c r="C71" s="33"/>
      <c r="D71" s="87" t="s">
        <v>37</v>
      </c>
      <c r="E71" s="82" t="s">
        <v>49</v>
      </c>
      <c r="F71" s="127">
        <f t="shared" si="2"/>
        <v>60000</v>
      </c>
      <c r="G71" s="101">
        <v>10000</v>
      </c>
      <c r="H71" s="131">
        <v>50000</v>
      </c>
      <c r="I71" s="131"/>
      <c r="J71" s="149"/>
      <c r="K71" s="128"/>
      <c r="L71" s="239"/>
      <c r="M71" s="228"/>
      <c r="N71" s="228"/>
      <c r="O71" s="228"/>
    </row>
    <row r="72" spans="1:15" ht="12.75">
      <c r="A72" s="33" t="s">
        <v>116</v>
      </c>
      <c r="B72" s="33" t="s">
        <v>116</v>
      </c>
      <c r="C72" s="33"/>
      <c r="D72" s="87" t="s">
        <v>38</v>
      </c>
      <c r="E72" s="82" t="s">
        <v>49</v>
      </c>
      <c r="F72" s="127">
        <f t="shared" si="2"/>
        <v>50000</v>
      </c>
      <c r="G72" s="101">
        <v>0</v>
      </c>
      <c r="H72" s="131">
        <v>0</v>
      </c>
      <c r="I72" s="131"/>
      <c r="J72" s="149">
        <v>50000</v>
      </c>
      <c r="K72" s="128"/>
      <c r="L72" s="239"/>
      <c r="M72" s="228"/>
      <c r="N72" s="228"/>
      <c r="O72" s="228"/>
    </row>
    <row r="73" spans="1:15" ht="12.75">
      <c r="A73" s="14"/>
      <c r="B73" s="14"/>
      <c r="C73" s="14"/>
      <c r="D73" s="14" t="s">
        <v>32</v>
      </c>
      <c r="E73" s="71"/>
      <c r="F73" s="157"/>
      <c r="G73" s="108">
        <f>SUM(G74:G79)</f>
        <v>420000</v>
      </c>
      <c r="H73" s="146">
        <f>SUM(H74:H79)</f>
        <v>310000</v>
      </c>
      <c r="I73" s="146">
        <f>SUM(I74:I79)</f>
        <v>260000</v>
      </c>
      <c r="J73" s="146">
        <f>SUM(J74:J79)</f>
        <v>310000</v>
      </c>
      <c r="K73" s="128">
        <f>SUM(K74:K79)</f>
        <v>260000</v>
      </c>
      <c r="L73" s="239"/>
      <c r="M73" s="228"/>
      <c r="N73" s="228"/>
      <c r="O73" s="228"/>
    </row>
    <row r="74" spans="1:15" ht="12.75">
      <c r="A74" s="87" t="s">
        <v>117</v>
      </c>
      <c r="B74" s="87" t="s">
        <v>117</v>
      </c>
      <c r="C74" s="87"/>
      <c r="D74" s="87" t="s">
        <v>42</v>
      </c>
      <c r="E74" s="82" t="s">
        <v>49</v>
      </c>
      <c r="F74" s="127"/>
      <c r="G74" s="110">
        <v>200000</v>
      </c>
      <c r="H74" s="131">
        <v>200000</v>
      </c>
      <c r="I74" s="131">
        <v>200000</v>
      </c>
      <c r="J74" s="131">
        <v>200000</v>
      </c>
      <c r="K74" s="128">
        <v>200000</v>
      </c>
      <c r="L74" s="239"/>
      <c r="M74" s="228"/>
      <c r="N74" s="228"/>
      <c r="O74" s="228"/>
    </row>
    <row r="75" spans="1:15" ht="12.75">
      <c r="A75" s="87" t="s">
        <v>118</v>
      </c>
      <c r="B75" s="87" t="s">
        <v>118</v>
      </c>
      <c r="C75" s="87"/>
      <c r="D75" s="87" t="s">
        <v>43</v>
      </c>
      <c r="E75" s="82" t="s">
        <v>49</v>
      </c>
      <c r="F75" s="127"/>
      <c r="G75" s="110">
        <v>60000</v>
      </c>
      <c r="H75" s="131">
        <v>60000</v>
      </c>
      <c r="I75" s="131">
        <v>60000</v>
      </c>
      <c r="J75" s="131">
        <v>60000</v>
      </c>
      <c r="K75" s="128">
        <v>60000</v>
      </c>
      <c r="L75" s="239"/>
      <c r="M75" s="228"/>
      <c r="N75" s="228"/>
      <c r="O75" s="228"/>
    </row>
    <row r="76" spans="1:15" ht="12.75">
      <c r="A76" s="87" t="s">
        <v>119</v>
      </c>
      <c r="B76" s="87" t="s">
        <v>119</v>
      </c>
      <c r="C76" s="87"/>
      <c r="D76" s="87" t="s">
        <v>36</v>
      </c>
      <c r="E76" s="82" t="s">
        <v>49</v>
      </c>
      <c r="F76" s="127">
        <f t="shared" si="2"/>
        <v>70000</v>
      </c>
      <c r="G76" s="101">
        <v>70000</v>
      </c>
      <c r="H76" s="131">
        <v>0</v>
      </c>
      <c r="I76" s="131"/>
      <c r="J76" s="131"/>
      <c r="K76" s="128"/>
      <c r="L76" s="239" t="s">
        <v>270</v>
      </c>
      <c r="M76" s="240">
        <v>20000</v>
      </c>
      <c r="N76" s="240">
        <v>20000</v>
      </c>
      <c r="O76" s="240"/>
    </row>
    <row r="77" spans="1:15" ht="12.75">
      <c r="A77" s="87" t="s">
        <v>120</v>
      </c>
      <c r="B77" s="87" t="s">
        <v>120</v>
      </c>
      <c r="C77" s="87"/>
      <c r="D77" s="87" t="s">
        <v>39</v>
      </c>
      <c r="E77" s="82" t="s">
        <v>49</v>
      </c>
      <c r="F77" s="127">
        <f t="shared" si="2"/>
        <v>60000</v>
      </c>
      <c r="G77" s="101">
        <v>10000</v>
      </c>
      <c r="H77" s="131">
        <v>50000</v>
      </c>
      <c r="I77" s="130"/>
      <c r="J77" s="131"/>
      <c r="K77" s="128"/>
      <c r="L77" s="239"/>
      <c r="M77" s="228"/>
      <c r="N77" s="228"/>
      <c r="O77" s="228"/>
    </row>
    <row r="78" spans="1:15" ht="12.75">
      <c r="A78" s="33" t="s">
        <v>121</v>
      </c>
      <c r="B78" s="33" t="s">
        <v>121</v>
      </c>
      <c r="C78" s="33"/>
      <c r="D78" s="87" t="s">
        <v>40</v>
      </c>
      <c r="E78" s="82" t="s">
        <v>49</v>
      </c>
      <c r="F78" s="127">
        <f t="shared" si="2"/>
        <v>50000</v>
      </c>
      <c r="G78" s="101">
        <v>0</v>
      </c>
      <c r="H78" s="131">
        <v>0</v>
      </c>
      <c r="I78" s="130"/>
      <c r="J78" s="91">
        <v>50000</v>
      </c>
      <c r="K78" s="128"/>
      <c r="L78" s="239"/>
      <c r="M78" s="228"/>
      <c r="N78" s="228"/>
      <c r="O78" s="228"/>
    </row>
    <row r="79" spans="1:15" ht="12.75">
      <c r="A79" s="13" t="s">
        <v>237</v>
      </c>
      <c r="B79" s="13" t="s">
        <v>237</v>
      </c>
      <c r="C79" s="13"/>
      <c r="D79" s="87" t="s">
        <v>222</v>
      </c>
      <c r="E79" s="82" t="s">
        <v>49</v>
      </c>
      <c r="F79" s="133">
        <v>80000</v>
      </c>
      <c r="G79" s="104">
        <v>80000</v>
      </c>
      <c r="H79" s="132"/>
      <c r="I79" s="132"/>
      <c r="J79" s="132"/>
      <c r="K79" s="129"/>
      <c r="L79" s="239"/>
      <c r="M79" s="228"/>
      <c r="N79" s="228"/>
      <c r="O79" s="228"/>
    </row>
    <row r="80" spans="1:15" ht="12.75">
      <c r="A80" s="43">
        <v>602</v>
      </c>
      <c r="B80" s="43">
        <v>602</v>
      </c>
      <c r="C80" s="43"/>
      <c r="D80" s="12" t="s">
        <v>7</v>
      </c>
      <c r="E80" s="48"/>
      <c r="F80" s="111">
        <f aca="true" t="shared" si="3" ref="F80:K80">SUM(F81:F103)</f>
        <v>1108000</v>
      </c>
      <c r="G80" s="111">
        <f>SUM(G81:G103)</f>
        <v>753000</v>
      </c>
      <c r="H80" s="111">
        <f t="shared" si="3"/>
        <v>195000</v>
      </c>
      <c r="I80" s="111">
        <f t="shared" si="3"/>
        <v>220000</v>
      </c>
      <c r="J80" s="111">
        <f t="shared" si="3"/>
        <v>20000</v>
      </c>
      <c r="K80" s="111">
        <f t="shared" si="3"/>
        <v>20000</v>
      </c>
      <c r="L80" s="239"/>
      <c r="M80" s="228"/>
      <c r="N80" s="228"/>
      <c r="O80" s="228"/>
    </row>
    <row r="81" spans="1:15" s="21" customFormat="1" ht="12.75">
      <c r="A81" s="78" t="s">
        <v>283</v>
      </c>
      <c r="B81" s="78" t="s">
        <v>283</v>
      </c>
      <c r="C81" s="78"/>
      <c r="D81" s="141" t="s">
        <v>141</v>
      </c>
      <c r="E81" s="82" t="s">
        <v>142</v>
      </c>
      <c r="F81" s="135">
        <f aca="true" t="shared" si="4" ref="F81:F86">SUM(G81:J81)</f>
        <v>60000</v>
      </c>
      <c r="G81" s="113">
        <v>60000</v>
      </c>
      <c r="H81" s="152"/>
      <c r="I81" s="153"/>
      <c r="J81" s="153"/>
      <c r="K81" s="220"/>
      <c r="L81" s="239"/>
      <c r="M81" s="228"/>
      <c r="N81" s="228"/>
      <c r="O81" s="228"/>
    </row>
    <row r="82" spans="1:15" s="21" customFormat="1" ht="12.75">
      <c r="A82" s="160" t="s">
        <v>238</v>
      </c>
      <c r="B82" s="160" t="s">
        <v>238</v>
      </c>
      <c r="C82" s="160"/>
      <c r="D82" s="67" t="s">
        <v>163</v>
      </c>
      <c r="E82" s="8" t="s">
        <v>142</v>
      </c>
      <c r="F82" s="134">
        <f t="shared" si="4"/>
        <v>20000</v>
      </c>
      <c r="G82" s="112">
        <v>20000</v>
      </c>
      <c r="H82" s="150"/>
      <c r="I82" s="151"/>
      <c r="J82" s="151"/>
      <c r="K82" s="221"/>
      <c r="L82" s="239"/>
      <c r="M82" s="228"/>
      <c r="N82" s="228"/>
      <c r="O82" s="228"/>
    </row>
    <row r="83" spans="1:15" s="21" customFormat="1" ht="12.75">
      <c r="A83" s="160" t="s">
        <v>239</v>
      </c>
      <c r="B83" s="160" t="s">
        <v>239</v>
      </c>
      <c r="C83" s="160"/>
      <c r="D83" s="67" t="s">
        <v>214</v>
      </c>
      <c r="E83" s="82" t="s">
        <v>142</v>
      </c>
      <c r="F83" s="135">
        <f t="shared" si="4"/>
        <v>190000</v>
      </c>
      <c r="G83" s="113">
        <v>20000</v>
      </c>
      <c r="H83" s="152">
        <v>50000</v>
      </c>
      <c r="I83" s="153">
        <v>120000</v>
      </c>
      <c r="J83" s="153"/>
      <c r="K83" s="220"/>
      <c r="L83" s="239"/>
      <c r="M83" s="228"/>
      <c r="N83" s="228"/>
      <c r="O83" s="228"/>
    </row>
    <row r="84" spans="1:15" s="21" customFormat="1" ht="12.75">
      <c r="A84" s="78" t="s">
        <v>259</v>
      </c>
      <c r="B84" s="78" t="s">
        <v>259</v>
      </c>
      <c r="C84" s="78"/>
      <c r="D84" s="139" t="s">
        <v>144</v>
      </c>
      <c r="E84" s="81" t="s">
        <v>142</v>
      </c>
      <c r="F84" s="135">
        <f t="shared" si="4"/>
        <v>22000</v>
      </c>
      <c r="G84" s="241">
        <v>22000</v>
      </c>
      <c r="H84" s="207"/>
      <c r="I84" s="153"/>
      <c r="J84" s="153"/>
      <c r="K84" s="220"/>
      <c r="L84" s="239"/>
      <c r="M84" s="228"/>
      <c r="N84" s="228"/>
      <c r="O84" s="228"/>
    </row>
    <row r="85" spans="1:15" s="21" customFormat="1" ht="12.75">
      <c r="A85" s="78" t="s">
        <v>240</v>
      </c>
      <c r="B85" s="78" t="s">
        <v>240</v>
      </c>
      <c r="C85" s="78"/>
      <c r="D85" s="139" t="s">
        <v>215</v>
      </c>
      <c r="E85" s="93" t="s">
        <v>142</v>
      </c>
      <c r="F85" s="135">
        <f t="shared" si="4"/>
        <v>21000</v>
      </c>
      <c r="G85" s="166">
        <v>21000</v>
      </c>
      <c r="H85" s="135"/>
      <c r="I85" s="135"/>
      <c r="J85" s="120"/>
      <c r="K85" s="216"/>
      <c r="L85" s="239"/>
      <c r="M85" s="228"/>
      <c r="N85" s="228"/>
      <c r="O85" s="228"/>
    </row>
    <row r="86" spans="1:15" s="21" customFormat="1" ht="12.75">
      <c r="A86" s="160" t="s">
        <v>241</v>
      </c>
      <c r="B86" s="160" t="s">
        <v>241</v>
      </c>
      <c r="C86" s="160"/>
      <c r="D86" s="67" t="s">
        <v>216</v>
      </c>
      <c r="E86" s="46" t="s">
        <v>142</v>
      </c>
      <c r="F86" s="134">
        <f t="shared" si="4"/>
        <v>24000</v>
      </c>
      <c r="G86" s="114">
        <v>24000</v>
      </c>
      <c r="H86" s="134"/>
      <c r="I86" s="134"/>
      <c r="J86" s="119"/>
      <c r="K86" s="222"/>
      <c r="L86" s="239"/>
      <c r="M86" s="228"/>
      <c r="N86" s="228"/>
      <c r="O86" s="228"/>
    </row>
    <row r="87" spans="1:15" s="21" customFormat="1" ht="12.75">
      <c r="A87" s="78" t="s">
        <v>125</v>
      </c>
      <c r="B87" s="78" t="s">
        <v>125</v>
      </c>
      <c r="C87" s="78"/>
      <c r="D87" s="141" t="s">
        <v>56</v>
      </c>
      <c r="E87" s="92" t="s">
        <v>61</v>
      </c>
      <c r="F87" s="135"/>
      <c r="G87" s="113">
        <v>20000</v>
      </c>
      <c r="H87" s="152">
        <v>20000</v>
      </c>
      <c r="I87" s="153">
        <v>20000</v>
      </c>
      <c r="J87" s="153">
        <v>20000</v>
      </c>
      <c r="K87" s="220">
        <v>20000</v>
      </c>
      <c r="L87" s="239"/>
      <c r="M87" s="228"/>
      <c r="N87" s="228"/>
      <c r="O87" s="228"/>
    </row>
    <row r="88" spans="1:15" s="21" customFormat="1" ht="12.75">
      <c r="A88" s="78" t="s">
        <v>242</v>
      </c>
      <c r="B88" s="78" t="s">
        <v>242</v>
      </c>
      <c r="C88" s="78"/>
      <c r="D88" s="141" t="s">
        <v>161</v>
      </c>
      <c r="E88" s="82" t="s">
        <v>49</v>
      </c>
      <c r="F88" s="135">
        <f aca="true" t="shared" si="5" ref="F88:F103">SUM(G88:J88)</f>
        <v>25000</v>
      </c>
      <c r="G88" s="113">
        <v>25000</v>
      </c>
      <c r="H88" s="152"/>
      <c r="I88" s="153"/>
      <c r="J88" s="153"/>
      <c r="K88" s="220"/>
      <c r="L88" s="239"/>
      <c r="M88" s="228"/>
      <c r="N88" s="228"/>
      <c r="O88" s="228"/>
    </row>
    <row r="89" spans="1:15" s="21" customFormat="1" ht="12.75">
      <c r="A89" s="78" t="s">
        <v>243</v>
      </c>
      <c r="B89" s="78" t="s">
        <v>243</v>
      </c>
      <c r="C89" s="78"/>
      <c r="D89" s="141" t="s">
        <v>162</v>
      </c>
      <c r="E89" s="82" t="s">
        <v>49</v>
      </c>
      <c r="F89" s="135">
        <f t="shared" si="5"/>
        <v>60000</v>
      </c>
      <c r="G89" s="113">
        <v>30000</v>
      </c>
      <c r="H89" s="152">
        <v>30000</v>
      </c>
      <c r="I89" s="153"/>
      <c r="J89" s="153"/>
      <c r="K89" s="220"/>
      <c r="L89" s="239"/>
      <c r="M89" s="228"/>
      <c r="N89" s="228"/>
      <c r="O89" s="228"/>
    </row>
    <row r="90" spans="1:15" s="21" customFormat="1" ht="12.75">
      <c r="A90" s="78" t="s">
        <v>244</v>
      </c>
      <c r="B90" s="267" t="s">
        <v>244</v>
      </c>
      <c r="C90" s="78"/>
      <c r="D90" s="139" t="s">
        <v>217</v>
      </c>
      <c r="E90" s="93" t="s">
        <v>49</v>
      </c>
      <c r="F90" s="135">
        <f t="shared" si="5"/>
        <v>178000</v>
      </c>
      <c r="G90" s="166">
        <v>178000</v>
      </c>
      <c r="H90" s="135"/>
      <c r="I90" s="135"/>
      <c r="J90" s="120"/>
      <c r="K90" s="216"/>
      <c r="L90" s="226">
        <v>78000</v>
      </c>
      <c r="M90" s="228">
        <v>78000</v>
      </c>
      <c r="N90" s="228">
        <v>78000</v>
      </c>
      <c r="O90" s="228"/>
    </row>
    <row r="91" spans="1:15" s="21" customFormat="1" ht="12.75">
      <c r="A91" s="161" t="s">
        <v>245</v>
      </c>
      <c r="B91" s="161" t="s">
        <v>245</v>
      </c>
      <c r="C91" s="244"/>
      <c r="D91" s="167" t="s">
        <v>159</v>
      </c>
      <c r="E91" s="93" t="s">
        <v>49</v>
      </c>
      <c r="F91" s="135">
        <f t="shared" si="5"/>
        <v>17000</v>
      </c>
      <c r="G91" s="113">
        <v>17000</v>
      </c>
      <c r="H91" s="154"/>
      <c r="I91" s="135"/>
      <c r="J91" s="120"/>
      <c r="K91" s="216"/>
      <c r="L91" s="239"/>
      <c r="M91" s="228"/>
      <c r="N91" s="228"/>
      <c r="O91" s="228"/>
    </row>
    <row r="92" spans="1:15" s="21" customFormat="1" ht="12.75">
      <c r="A92" s="161" t="s">
        <v>246</v>
      </c>
      <c r="B92" s="161" t="s">
        <v>246</v>
      </c>
      <c r="C92" s="244"/>
      <c r="D92" s="167" t="s">
        <v>160</v>
      </c>
      <c r="E92" s="93" t="s">
        <v>49</v>
      </c>
      <c r="F92" s="135">
        <f t="shared" si="5"/>
        <v>15000</v>
      </c>
      <c r="G92" s="113">
        <v>15000</v>
      </c>
      <c r="H92" s="154"/>
      <c r="I92" s="135"/>
      <c r="J92" s="120"/>
      <c r="K92" s="216"/>
      <c r="L92" s="239"/>
      <c r="M92" s="228"/>
      <c r="N92" s="228"/>
      <c r="O92" s="228"/>
    </row>
    <row r="93" spans="1:15" s="21" customFormat="1" ht="12.75">
      <c r="A93" s="161" t="s">
        <v>127</v>
      </c>
      <c r="B93" s="161" t="s">
        <v>127</v>
      </c>
      <c r="C93" s="244"/>
      <c r="D93" s="95" t="s">
        <v>51</v>
      </c>
      <c r="E93" s="93" t="s">
        <v>49</v>
      </c>
      <c r="F93" s="135">
        <f t="shared" si="5"/>
        <v>70000</v>
      </c>
      <c r="G93" s="113">
        <v>0</v>
      </c>
      <c r="H93" s="154">
        <v>70000</v>
      </c>
      <c r="I93" s="135">
        <v>0</v>
      </c>
      <c r="J93" s="120"/>
      <c r="K93" s="216"/>
      <c r="L93" s="239"/>
      <c r="M93" s="228"/>
      <c r="N93" s="228"/>
      <c r="O93" s="228"/>
    </row>
    <row r="94" spans="1:15" s="21" customFormat="1" ht="12.75">
      <c r="A94" s="78" t="s">
        <v>257</v>
      </c>
      <c r="B94" s="78" t="s">
        <v>257</v>
      </c>
      <c r="C94" s="78"/>
      <c r="D94" s="139" t="s">
        <v>143</v>
      </c>
      <c r="E94" s="81" t="s">
        <v>48</v>
      </c>
      <c r="F94" s="135">
        <f t="shared" si="5"/>
        <v>25000</v>
      </c>
      <c r="G94" s="113">
        <v>0</v>
      </c>
      <c r="H94" s="143">
        <v>25000</v>
      </c>
      <c r="I94" s="153"/>
      <c r="J94" s="153"/>
      <c r="K94" s="220"/>
      <c r="L94" s="239" t="s">
        <v>265</v>
      </c>
      <c r="M94" s="228">
        <v>-25000</v>
      </c>
      <c r="N94" s="228">
        <v>-25000</v>
      </c>
      <c r="O94" s="228"/>
    </row>
    <row r="95" spans="1:15" s="21" customFormat="1" ht="12.75">
      <c r="A95" s="78" t="s">
        <v>247</v>
      </c>
      <c r="B95" s="78" t="s">
        <v>247</v>
      </c>
      <c r="C95" s="78"/>
      <c r="D95" s="139" t="s">
        <v>218</v>
      </c>
      <c r="E95" s="92" t="s">
        <v>48</v>
      </c>
      <c r="F95" s="135">
        <f t="shared" si="5"/>
        <v>80000</v>
      </c>
      <c r="G95" s="113">
        <v>0</v>
      </c>
      <c r="H95" s="152"/>
      <c r="I95" s="153">
        <v>80000</v>
      </c>
      <c r="J95" s="153"/>
      <c r="K95" s="220"/>
      <c r="L95" s="239"/>
      <c r="M95" s="228"/>
      <c r="N95" s="228"/>
      <c r="O95" s="228"/>
    </row>
    <row r="96" spans="1:15" s="21" customFormat="1" ht="12.75">
      <c r="A96" s="161" t="s">
        <v>248</v>
      </c>
      <c r="B96" s="161" t="s">
        <v>248</v>
      </c>
      <c r="C96" s="244"/>
      <c r="D96" s="168" t="s">
        <v>219</v>
      </c>
      <c r="E96" s="81" t="s">
        <v>48</v>
      </c>
      <c r="F96" s="135">
        <f t="shared" si="5"/>
        <v>10000</v>
      </c>
      <c r="G96" s="113">
        <v>10000</v>
      </c>
      <c r="H96" s="186"/>
      <c r="I96" s="135"/>
      <c r="J96" s="120"/>
      <c r="K96" s="216"/>
      <c r="L96" s="239"/>
      <c r="M96" s="228"/>
      <c r="N96" s="228"/>
      <c r="O96" s="228"/>
    </row>
    <row r="97" spans="1:15" s="21" customFormat="1" ht="12.75">
      <c r="A97" s="203" t="s">
        <v>249</v>
      </c>
      <c r="B97" s="203" t="s">
        <v>284</v>
      </c>
      <c r="C97" s="78"/>
      <c r="D97" s="139" t="s">
        <v>145</v>
      </c>
      <c r="E97" s="93" t="s">
        <v>48</v>
      </c>
      <c r="F97" s="135">
        <f t="shared" si="5"/>
        <v>18000</v>
      </c>
      <c r="G97" s="113">
        <v>18000</v>
      </c>
      <c r="H97" s="153"/>
      <c r="I97" s="153"/>
      <c r="J97" s="153"/>
      <c r="K97" s="220"/>
      <c r="L97" s="239"/>
      <c r="M97" s="228"/>
      <c r="N97" s="228"/>
      <c r="O97" s="228"/>
    </row>
    <row r="98" spans="1:15" s="21" customFormat="1" ht="12.75">
      <c r="A98" s="78" t="s">
        <v>250</v>
      </c>
      <c r="B98" s="78" t="s">
        <v>250</v>
      </c>
      <c r="C98" s="78"/>
      <c r="D98" s="139" t="s">
        <v>220</v>
      </c>
      <c r="E98" s="93" t="s">
        <v>48</v>
      </c>
      <c r="F98" s="135">
        <f t="shared" si="5"/>
        <v>36000</v>
      </c>
      <c r="G98" s="113">
        <v>36000</v>
      </c>
      <c r="H98" s="152"/>
      <c r="I98" s="153"/>
      <c r="J98" s="153"/>
      <c r="K98" s="220"/>
      <c r="L98" s="239"/>
      <c r="M98" s="228"/>
      <c r="N98" s="228"/>
      <c r="O98" s="228"/>
    </row>
    <row r="99" spans="1:15" s="21" customFormat="1" ht="12.75">
      <c r="A99" s="78" t="s">
        <v>251</v>
      </c>
      <c r="B99" s="78" t="s">
        <v>251</v>
      </c>
      <c r="C99" s="78"/>
      <c r="D99" s="139" t="s">
        <v>146</v>
      </c>
      <c r="E99" s="92" t="s">
        <v>48</v>
      </c>
      <c r="F99" s="135">
        <f t="shared" si="5"/>
        <v>26000</v>
      </c>
      <c r="G99" s="113">
        <v>26000</v>
      </c>
      <c r="H99" s="152"/>
      <c r="I99" s="153"/>
      <c r="J99" s="153"/>
      <c r="K99" s="220"/>
      <c r="L99" s="239"/>
      <c r="M99" s="228"/>
      <c r="N99" s="228"/>
      <c r="O99" s="228"/>
    </row>
    <row r="100" spans="1:15" s="44" customFormat="1" ht="12.75">
      <c r="A100" s="161" t="s">
        <v>126</v>
      </c>
      <c r="B100" s="161" t="s">
        <v>126</v>
      </c>
      <c r="C100" s="244"/>
      <c r="D100" s="94" t="s">
        <v>65</v>
      </c>
      <c r="E100" s="93" t="s">
        <v>48</v>
      </c>
      <c r="F100" s="135">
        <f t="shared" si="5"/>
        <v>26000</v>
      </c>
      <c r="G100" s="115">
        <v>26000</v>
      </c>
      <c r="H100" s="135"/>
      <c r="I100" s="153"/>
      <c r="J100" s="153"/>
      <c r="K100" s="220"/>
      <c r="L100" s="247"/>
      <c r="M100" s="229"/>
      <c r="N100" s="229"/>
      <c r="O100" s="229"/>
    </row>
    <row r="101" spans="1:15" s="44" customFormat="1" ht="12.75">
      <c r="A101" s="161" t="s">
        <v>252</v>
      </c>
      <c r="B101" s="161" t="s">
        <v>252</v>
      </c>
      <c r="C101" s="244"/>
      <c r="D101" s="94" t="s">
        <v>130</v>
      </c>
      <c r="E101" s="93" t="s">
        <v>48</v>
      </c>
      <c r="F101" s="142">
        <f t="shared" si="5"/>
        <v>155000</v>
      </c>
      <c r="G101" s="115">
        <v>155000</v>
      </c>
      <c r="H101" s="135"/>
      <c r="I101" s="153"/>
      <c r="J101" s="153"/>
      <c r="K101" s="220"/>
      <c r="L101" s="247"/>
      <c r="M101" s="229"/>
      <c r="N101" s="229"/>
      <c r="O101" s="229"/>
    </row>
    <row r="102" spans="1:15" s="44" customFormat="1" ht="12.75">
      <c r="A102" s="161" t="s">
        <v>253</v>
      </c>
      <c r="B102" s="161" t="s">
        <v>253</v>
      </c>
      <c r="C102" s="244"/>
      <c r="D102" s="169" t="s">
        <v>137</v>
      </c>
      <c r="E102" s="93" t="s">
        <v>147</v>
      </c>
      <c r="F102" s="135">
        <f t="shared" si="5"/>
        <v>20000</v>
      </c>
      <c r="G102" s="113">
        <v>20000</v>
      </c>
      <c r="H102" s="154"/>
      <c r="I102" s="135"/>
      <c r="J102" s="120"/>
      <c r="K102" s="216"/>
      <c r="L102" s="247"/>
      <c r="M102" s="231"/>
      <c r="N102" s="231"/>
      <c r="O102" s="231"/>
    </row>
    <row r="103" spans="1:15" s="44" customFormat="1" ht="12.75">
      <c r="A103" s="78" t="s">
        <v>254</v>
      </c>
      <c r="B103" s="78" t="s">
        <v>254</v>
      </c>
      <c r="C103" s="78"/>
      <c r="D103" s="139" t="s">
        <v>221</v>
      </c>
      <c r="E103" s="93" t="s">
        <v>147</v>
      </c>
      <c r="F103" s="135">
        <f t="shared" si="5"/>
        <v>10000</v>
      </c>
      <c r="G103" s="113">
        <v>10000</v>
      </c>
      <c r="H103" s="137"/>
      <c r="I103" s="135"/>
      <c r="J103" s="120"/>
      <c r="K103" s="216"/>
      <c r="L103" s="247"/>
      <c r="M103" s="231"/>
      <c r="N103" s="231"/>
      <c r="O103" s="231"/>
    </row>
    <row r="104" spans="1:15" s="44" customFormat="1" ht="12.75">
      <c r="A104" s="161"/>
      <c r="B104" s="161"/>
      <c r="C104" s="245"/>
      <c r="D104" s="170"/>
      <c r="E104" s="92"/>
      <c r="F104" s="135"/>
      <c r="G104" s="135"/>
      <c r="H104" s="152"/>
      <c r="I104" s="153"/>
      <c r="J104" s="153"/>
      <c r="K104" s="220"/>
      <c r="L104" s="247"/>
      <c r="M104" s="231"/>
      <c r="N104" s="231"/>
      <c r="O104" s="231"/>
    </row>
    <row r="105" spans="1:15" s="44" customFormat="1" ht="12.75">
      <c r="A105" s="75">
        <v>603</v>
      </c>
      <c r="B105" s="75">
        <v>603</v>
      </c>
      <c r="C105" s="246"/>
      <c r="D105" s="76" t="s">
        <v>8</v>
      </c>
      <c r="E105" s="77"/>
      <c r="F105" s="106"/>
      <c r="G105" s="106">
        <f>SUM(G106)</f>
        <v>100000</v>
      </c>
      <c r="H105" s="155">
        <f>SUM(H106)</f>
        <v>100000</v>
      </c>
      <c r="I105" s="106">
        <f>SUM(I106)</f>
        <v>100000</v>
      </c>
      <c r="J105" s="106">
        <f>SUM(J106)</f>
        <v>100000</v>
      </c>
      <c r="K105" s="214">
        <f>SUM(K106)</f>
        <v>100000</v>
      </c>
      <c r="L105" s="247"/>
      <c r="M105" s="231"/>
      <c r="N105" s="231"/>
      <c r="O105" s="231"/>
    </row>
    <row r="106" spans="1:15" s="44" customFormat="1" ht="12.75">
      <c r="A106" s="65" t="s">
        <v>128</v>
      </c>
      <c r="B106" s="65" t="s">
        <v>128</v>
      </c>
      <c r="C106" s="87"/>
      <c r="D106" s="96" t="s">
        <v>9</v>
      </c>
      <c r="E106" s="81"/>
      <c r="F106" s="136"/>
      <c r="G106" s="113">
        <v>100000</v>
      </c>
      <c r="H106" s="154">
        <v>100000</v>
      </c>
      <c r="I106" s="135">
        <v>100000</v>
      </c>
      <c r="J106" s="120">
        <v>100000</v>
      </c>
      <c r="K106" s="216">
        <v>100000</v>
      </c>
      <c r="L106" s="247"/>
      <c r="M106" s="231"/>
      <c r="N106" s="231"/>
      <c r="O106" s="231"/>
    </row>
    <row r="107" spans="4:15" s="44" customFormat="1" ht="12.75">
      <c r="D107" s="185"/>
      <c r="E107" s="159"/>
      <c r="L107" s="247"/>
      <c r="M107" s="231"/>
      <c r="N107" s="231"/>
      <c r="O107" s="231"/>
    </row>
    <row r="108" spans="1:15" ht="15">
      <c r="A108" s="43"/>
      <c r="B108" s="43"/>
      <c r="C108" s="43"/>
      <c r="D108" s="12" t="s">
        <v>10</v>
      </c>
      <c r="E108" s="48"/>
      <c r="F108" s="138"/>
      <c r="G108" s="102">
        <f>G80+G36+G6+G105+G64</f>
        <v>5624281</v>
      </c>
      <c r="H108" s="102">
        <f>H80+H36+H6+H105+H64</f>
        <v>3818500</v>
      </c>
      <c r="I108" s="102">
        <f>I80+I36+I6+I105+I64</f>
        <v>2265000</v>
      </c>
      <c r="J108" s="102">
        <f>J80+J36+J6+J105+J64</f>
        <v>1590000</v>
      </c>
      <c r="K108" s="214">
        <f>K80+K36+K6+K105+K64</f>
        <v>1040000</v>
      </c>
      <c r="L108" s="239"/>
      <c r="M108" s="232">
        <f>SUM(M6:M107)</f>
        <v>-229000</v>
      </c>
      <c r="N108" s="232">
        <f>SUM(N6:N107)</f>
        <v>-369000</v>
      </c>
      <c r="O108" s="232"/>
    </row>
    <row r="109" spans="1:15" ht="12.75">
      <c r="A109" s="7"/>
      <c r="B109" s="7"/>
      <c r="C109" s="7"/>
      <c r="D109" s="9"/>
      <c r="E109" s="171"/>
      <c r="F109" s="172"/>
      <c r="G109" s="173"/>
      <c r="H109" s="132"/>
      <c r="I109" s="132"/>
      <c r="J109" s="132"/>
      <c r="K109" s="223"/>
      <c r="L109" s="239"/>
      <c r="M109" s="233"/>
      <c r="N109" s="233"/>
      <c r="O109" s="233"/>
    </row>
    <row r="110" spans="1:15" ht="12.75">
      <c r="A110" s="174"/>
      <c r="B110" s="174"/>
      <c r="C110" s="174"/>
      <c r="D110" s="174" t="s">
        <v>11</v>
      </c>
      <c r="E110" s="183"/>
      <c r="F110" s="175"/>
      <c r="G110" s="131">
        <v>0</v>
      </c>
      <c r="H110" s="176">
        <v>0</v>
      </c>
      <c r="I110" s="176">
        <v>0</v>
      </c>
      <c r="J110" s="130">
        <v>0</v>
      </c>
      <c r="K110" s="217">
        <v>0</v>
      </c>
      <c r="L110" s="239"/>
      <c r="M110" s="233"/>
      <c r="N110" s="233"/>
      <c r="O110" s="233"/>
    </row>
    <row r="111" spans="1:15" ht="15">
      <c r="A111" s="38"/>
      <c r="B111" s="38"/>
      <c r="C111" s="38"/>
      <c r="D111" s="38" t="s">
        <v>12</v>
      </c>
      <c r="E111" s="184"/>
      <c r="F111" s="177"/>
      <c r="G111" s="163">
        <f>G108</f>
        <v>5624281</v>
      </c>
      <c r="H111" s="178">
        <f>H108</f>
        <v>3818500</v>
      </c>
      <c r="I111" s="178">
        <f>I108</f>
        <v>2265000</v>
      </c>
      <c r="J111" s="179">
        <f>J108</f>
        <v>1590000</v>
      </c>
      <c r="K111" s="224">
        <f>K108</f>
        <v>1040000</v>
      </c>
      <c r="L111" s="239"/>
      <c r="M111" s="232">
        <f>SUM(F108,M108)</f>
        <v>-229000</v>
      </c>
      <c r="N111" s="232">
        <f>SUM(G108,N108)</f>
        <v>5255281</v>
      </c>
      <c r="O111" s="232"/>
    </row>
    <row r="112" spans="1:15" ht="13.5" thickBot="1">
      <c r="A112" s="32"/>
      <c r="B112" s="32"/>
      <c r="C112" s="32"/>
      <c r="D112" s="32" t="s">
        <v>13</v>
      </c>
      <c r="E112" s="59"/>
      <c r="F112" s="180"/>
      <c r="G112" s="144">
        <f>SUM(G110:G111)</f>
        <v>5624281</v>
      </c>
      <c r="H112" s="130">
        <f>SUM(H110:H111)</f>
        <v>3818500</v>
      </c>
      <c r="I112" s="130">
        <f>SUM(I110:I111)</f>
        <v>2265000</v>
      </c>
      <c r="J112" s="130">
        <f>SUM(J110:J111)</f>
        <v>1590000</v>
      </c>
      <c r="K112" s="130">
        <f>SUM(K110:K111)</f>
        <v>1040000</v>
      </c>
      <c r="L112" s="250"/>
      <c r="M112" s="234"/>
      <c r="N112" s="234"/>
      <c r="O112" s="234"/>
    </row>
    <row r="113" spans="1:11" ht="12.75">
      <c r="A113" s="15"/>
      <c r="B113" s="15"/>
      <c r="C113" s="15"/>
      <c r="D113" s="22"/>
      <c r="H113" s="123"/>
      <c r="I113" s="123"/>
      <c r="J113" s="123"/>
      <c r="K113" s="123"/>
    </row>
    <row r="114" spans="1:11" ht="12.75">
      <c r="A114" s="16"/>
      <c r="B114" s="16"/>
      <c r="C114" s="16"/>
      <c r="D114" s="23"/>
      <c r="G114" s="123"/>
      <c r="H114" s="123"/>
      <c r="I114" s="123"/>
      <c r="J114" s="123"/>
      <c r="K114" s="123"/>
    </row>
    <row r="115" spans="1:11" ht="12.75">
      <c r="A115" s="15"/>
      <c r="B115" s="15"/>
      <c r="C115" s="15"/>
      <c r="D115" s="23"/>
      <c r="G115" s="123"/>
      <c r="H115" s="123"/>
      <c r="I115" s="123"/>
      <c r="J115" s="123"/>
      <c r="K115" s="123"/>
    </row>
    <row r="116" spans="1:12" ht="12.75">
      <c r="A116" s="15"/>
      <c r="B116" s="15"/>
      <c r="C116" s="15"/>
      <c r="K116" s="2"/>
      <c r="L116" s="225"/>
    </row>
    <row r="117" spans="1:11" ht="12.75">
      <c r="A117" s="15"/>
      <c r="B117" s="15"/>
      <c r="C117" s="15"/>
      <c r="G117" s="123"/>
      <c r="K117" s="2"/>
    </row>
    <row r="118" spans="1:11" ht="12.75">
      <c r="A118" s="1"/>
      <c r="B118" s="1"/>
      <c r="C118" s="1"/>
      <c r="K118" s="2"/>
    </row>
    <row r="119" ht="12.75">
      <c r="K119" s="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10" r:id="rId3"/>
  <colBreaks count="1" manualBreakCount="1">
    <brk id="3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14.7109375" style="0" customWidth="1"/>
    <col min="2" max="2" width="46.57421875" style="0" customWidth="1"/>
    <col min="3" max="3" width="18.00390625" style="0" customWidth="1"/>
    <col min="4" max="4" width="12.00390625" style="0" customWidth="1"/>
    <col min="5" max="5" width="15.7109375" style="189" customWidth="1"/>
    <col min="6" max="6" width="20.57421875" style="0" customWidth="1"/>
    <col min="7" max="7" width="12.8515625" style="189" customWidth="1"/>
    <col min="8" max="8" width="33.28125" style="0" customWidth="1"/>
    <col min="9" max="9" width="11.28125" style="0" customWidth="1"/>
    <col min="10" max="10" width="11.421875" style="0" customWidth="1"/>
    <col min="11" max="11" width="28.7109375" style="0" customWidth="1"/>
    <col min="12" max="12" width="8.28125" style="0" customWidth="1"/>
    <col min="13" max="13" width="10.28125" style="0" customWidth="1"/>
    <col min="14" max="20" width="15.421875" style="0" customWidth="1"/>
  </cols>
  <sheetData>
    <row r="1" spans="1:14" ht="12.75">
      <c r="A1" s="1" t="s">
        <v>70</v>
      </c>
      <c r="B1" s="49">
        <v>2022</v>
      </c>
      <c r="N1" s="50">
        <v>44562</v>
      </c>
    </row>
    <row r="2" spans="5:7" ht="12.75">
      <c r="E2" s="189" t="s">
        <v>202</v>
      </c>
      <c r="G2" s="189" t="s">
        <v>202</v>
      </c>
    </row>
    <row r="3" spans="1:13" ht="12.75">
      <c r="A3" s="51"/>
      <c r="B3" s="51"/>
      <c r="C3" s="51"/>
      <c r="D3" s="52">
        <f>+B1</f>
        <v>2022</v>
      </c>
      <c r="E3" s="49"/>
      <c r="F3" s="51"/>
      <c r="G3" s="49"/>
      <c r="H3" s="51"/>
      <c r="I3" s="51"/>
      <c r="J3" s="52">
        <f>+B1</f>
        <v>2022</v>
      </c>
      <c r="K3" s="51"/>
      <c r="L3" s="51"/>
      <c r="M3" s="51"/>
    </row>
    <row r="4" spans="1:18" ht="42.75" customHeight="1">
      <c r="A4" s="53" t="s">
        <v>71</v>
      </c>
      <c r="B4" s="54" t="s">
        <v>72</v>
      </c>
      <c r="C4" s="54" t="s">
        <v>73</v>
      </c>
      <c r="D4" s="54" t="s">
        <v>74</v>
      </c>
      <c r="E4" s="194" t="s">
        <v>75</v>
      </c>
      <c r="F4" s="54" t="s">
        <v>76</v>
      </c>
      <c r="G4" s="191" t="s">
        <v>77</v>
      </c>
      <c r="H4" s="54" t="s">
        <v>78</v>
      </c>
      <c r="I4" s="54" t="s">
        <v>79</v>
      </c>
      <c r="J4" s="54" t="s">
        <v>80</v>
      </c>
      <c r="K4" s="54" t="s">
        <v>81</v>
      </c>
      <c r="L4" s="54" t="s">
        <v>82</v>
      </c>
      <c r="M4" s="53" t="s">
        <v>83</v>
      </c>
      <c r="P4" s="190" t="s">
        <v>165</v>
      </c>
      <c r="Q4" s="190" t="s">
        <v>166</v>
      </c>
      <c r="R4">
        <v>36</v>
      </c>
    </row>
    <row r="5" spans="1:18" ht="16.5" customHeight="1">
      <c r="A5" s="55"/>
      <c r="B5" s="56"/>
      <c r="C5" s="56"/>
      <c r="D5" s="56"/>
      <c r="E5" s="193"/>
      <c r="F5" s="56"/>
      <c r="G5" s="192"/>
      <c r="H5" s="56"/>
      <c r="I5" s="56"/>
      <c r="J5" s="56"/>
      <c r="K5" s="56"/>
      <c r="L5" s="56"/>
      <c r="M5" s="55"/>
      <c r="P5" s="190" t="s">
        <v>167</v>
      </c>
      <c r="Q5" s="190" t="s">
        <v>168</v>
      </c>
      <c r="R5">
        <v>360</v>
      </c>
    </row>
    <row r="6" spans="1:18" ht="12.75">
      <c r="A6" s="54">
        <f>'Investointi-listaus'!B6</f>
        <v>600</v>
      </c>
      <c r="B6" s="54" t="str">
        <f>'Investointi-listaus'!D6</f>
        <v>TALONRAKENNUS</v>
      </c>
      <c r="C6" s="63">
        <f>SUM(C7:C32)</f>
        <v>3595000</v>
      </c>
      <c r="D6" s="57"/>
      <c r="E6" s="193"/>
      <c r="F6" s="57"/>
      <c r="G6" s="193"/>
      <c r="H6" s="57"/>
      <c r="I6" s="57"/>
      <c r="J6" s="57"/>
      <c r="K6" s="57"/>
      <c r="L6" s="57"/>
      <c r="M6" s="58"/>
      <c r="P6" s="190" t="s">
        <v>169</v>
      </c>
      <c r="Q6" s="190" t="s">
        <v>170</v>
      </c>
      <c r="R6">
        <v>240</v>
      </c>
    </row>
    <row r="7" spans="1:18" ht="12.75">
      <c r="A7" s="188" t="str">
        <f>'Investointi-listaus'!B7</f>
        <v>8400/616</v>
      </c>
      <c r="B7" s="188" t="str">
        <f>'Investointi-listaus'!D7</f>
        <v>Kaupungintalon ilmanvaihdon ja valaistuksen uusiminen</v>
      </c>
      <c r="C7" s="70">
        <f>'Investointi-listaus'!F7</f>
        <v>450000</v>
      </c>
      <c r="D7" s="70">
        <f>'Investointi-listaus'!G7</f>
        <v>450000</v>
      </c>
      <c r="E7" s="195">
        <v>44805</v>
      </c>
      <c r="F7" s="60">
        <f>IF(H7="","",VLOOKUP(H7,$P$4:$R$31,3,FALSE))</f>
        <v>360</v>
      </c>
      <c r="G7" s="193">
        <v>4303</v>
      </c>
      <c r="H7" s="60" t="s">
        <v>176</v>
      </c>
      <c r="I7" s="42">
        <f>IF(F7="","",D7/F7*12)</f>
        <v>15000</v>
      </c>
      <c r="J7" s="42">
        <f>IF(E7="","",ROUND(_xlfn.DAYS($N$1,E7)/30,0)*D7/F7+I7)</f>
        <v>5000</v>
      </c>
      <c r="K7" s="60"/>
      <c r="L7" s="60"/>
      <c r="M7" s="61"/>
      <c r="P7" s="190" t="s">
        <v>171</v>
      </c>
      <c r="Q7" s="190" t="s">
        <v>170</v>
      </c>
      <c r="R7">
        <v>240</v>
      </c>
    </row>
    <row r="8" spans="1:18" ht="12.75">
      <c r="A8" s="188" t="str">
        <f>'Investointi-listaus'!B8</f>
        <v>8200/618</v>
      </c>
      <c r="B8" s="188" t="str">
        <f>'Investointi-listaus'!D8</f>
        <v>Kyläkoulujen monitoimikentät (v. 2019-2023)</v>
      </c>
      <c r="C8" s="70">
        <f>'Investointi-listaus'!F8</f>
        <v>67000</v>
      </c>
      <c r="D8" s="70">
        <f>'Investointi-listaus'!G8</f>
        <v>33500</v>
      </c>
      <c r="E8" s="195">
        <v>44774</v>
      </c>
      <c r="F8" s="60">
        <f aca="true" t="shared" si="0" ref="F8:F71">IF(H8="","",VLOOKUP(H8,$P$4:$R$31,3,FALSE))</f>
        <v>240</v>
      </c>
      <c r="G8" s="202">
        <v>4310</v>
      </c>
      <c r="H8" s="60" t="s">
        <v>180</v>
      </c>
      <c r="I8" s="42">
        <f aca="true" t="shared" si="1" ref="I8:I27">IF(F8="","",D8/F8*12)</f>
        <v>1675</v>
      </c>
      <c r="J8" s="42">
        <f aca="true" t="shared" si="2" ref="J8:J27">IF(E8="","",ROUND(_xlfn.DAYS($N$1,E8)/30,0)*D8/F8+I8)</f>
        <v>697.9166666666666</v>
      </c>
      <c r="K8" s="60"/>
      <c r="L8" s="60"/>
      <c r="M8" s="62"/>
      <c r="P8" s="190" t="s">
        <v>172</v>
      </c>
      <c r="Q8" s="190" t="s">
        <v>170</v>
      </c>
      <c r="R8">
        <v>240</v>
      </c>
    </row>
    <row r="9" spans="1:18" ht="12.75">
      <c r="A9" s="188" t="str">
        <f>'Investointi-listaus'!B9</f>
        <v>8400/619</v>
      </c>
      <c r="B9" s="188" t="str">
        <f>'Investointi-listaus'!D9</f>
        <v>Winnovan rakennusten peruskorjaukset</v>
      </c>
      <c r="C9" s="70">
        <f>'Investointi-listaus'!F9</f>
        <v>555000</v>
      </c>
      <c r="D9" s="70">
        <f>'Investointi-listaus'!G9</f>
        <v>515000</v>
      </c>
      <c r="E9" s="195">
        <v>44896</v>
      </c>
      <c r="F9" s="60">
        <f t="shared" si="0"/>
        <v>360</v>
      </c>
      <c r="G9" s="202">
        <v>4300</v>
      </c>
      <c r="H9" s="60" t="s">
        <v>176</v>
      </c>
      <c r="I9" s="42">
        <f t="shared" si="1"/>
        <v>17166.666666666668</v>
      </c>
      <c r="J9" s="42">
        <f t="shared" si="2"/>
        <v>1430.5555555555566</v>
      </c>
      <c r="K9" s="60"/>
      <c r="L9" s="60"/>
      <c r="M9" s="62"/>
      <c r="P9" s="190" t="s">
        <v>173</v>
      </c>
      <c r="Q9" s="190" t="s">
        <v>170</v>
      </c>
      <c r="R9">
        <v>240</v>
      </c>
    </row>
    <row r="10" spans="1:18" ht="12.75">
      <c r="A10" s="188" t="str">
        <f>'Investointi-listaus'!B10</f>
        <v>8400/738</v>
      </c>
      <c r="B10" s="188" t="str">
        <f>'Investointi-listaus'!D10</f>
        <v>Kappelimäen koulun liikuntasalin puku-ja suihkuhuoneiden kunn. </v>
      </c>
      <c r="C10" s="70">
        <f>'Investointi-listaus'!F10</f>
        <v>20000</v>
      </c>
      <c r="D10" s="70">
        <f>'Investointi-listaus'!G10</f>
        <v>20000</v>
      </c>
      <c r="E10" s="195">
        <v>44774</v>
      </c>
      <c r="F10" s="60">
        <f t="shared" si="0"/>
        <v>360</v>
      </c>
      <c r="G10" s="193">
        <v>4314</v>
      </c>
      <c r="H10" s="60" t="s">
        <v>176</v>
      </c>
      <c r="I10" s="42">
        <f t="shared" si="1"/>
        <v>666.6666666666667</v>
      </c>
      <c r="J10" s="42">
        <f t="shared" si="2"/>
        <v>277.7777777777778</v>
      </c>
      <c r="K10" s="60"/>
      <c r="L10" s="60"/>
      <c r="M10" s="62"/>
      <c r="P10" s="190" t="s">
        <v>174</v>
      </c>
      <c r="Q10" s="190" t="s">
        <v>175</v>
      </c>
      <c r="R10">
        <v>120</v>
      </c>
    </row>
    <row r="11" spans="1:18" ht="12.75">
      <c r="A11" s="188" t="str">
        <f>'Investointi-listaus'!B11</f>
        <v>8400/764</v>
      </c>
      <c r="B11" s="188" t="str">
        <f>'Investointi-listaus'!D11</f>
        <v>Varppeen lähiliikuntapaikka</v>
      </c>
      <c r="C11" s="70">
        <f>'Investointi-listaus'!F11</f>
        <v>160000</v>
      </c>
      <c r="D11" s="70">
        <f>'Investointi-listaus'!G11</f>
        <v>0</v>
      </c>
      <c r="E11" s="195">
        <v>45170</v>
      </c>
      <c r="F11" s="60">
        <f t="shared" si="0"/>
      </c>
      <c r="G11" s="193">
        <v>4319</v>
      </c>
      <c r="H11" s="60"/>
      <c r="I11" s="42">
        <f t="shared" si="1"/>
      </c>
      <c r="J11" s="42" t="e">
        <f t="shared" si="2"/>
        <v>#VALUE!</v>
      </c>
      <c r="K11" s="60"/>
      <c r="L11" s="60"/>
      <c r="M11" s="62"/>
      <c r="P11" s="190" t="s">
        <v>176</v>
      </c>
      <c r="Q11" s="190" t="s">
        <v>168</v>
      </c>
      <c r="R11">
        <v>360</v>
      </c>
    </row>
    <row r="12" spans="1:18" ht="12.75">
      <c r="A12" s="188" t="str">
        <f>'Investointi-listaus'!B12</f>
        <v>8400/765</v>
      </c>
      <c r="B12" s="188" t="str">
        <f>'Investointi-listaus'!D12</f>
        <v>Laitilan kyläkoulun teknisen työn purunpoiston uusinta </v>
      </c>
      <c r="C12" s="70">
        <f>'Investointi-listaus'!F12</f>
        <v>95000</v>
      </c>
      <c r="D12" s="70">
        <f>'Investointi-listaus'!G12</f>
        <v>45000</v>
      </c>
      <c r="E12" s="195">
        <v>44805</v>
      </c>
      <c r="F12" s="60">
        <f t="shared" si="0"/>
        <v>240</v>
      </c>
      <c r="G12" s="193">
        <v>4317</v>
      </c>
      <c r="H12" s="60" t="s">
        <v>177</v>
      </c>
      <c r="I12" s="42">
        <f t="shared" si="1"/>
        <v>2250</v>
      </c>
      <c r="J12" s="42">
        <f t="shared" si="2"/>
        <v>750</v>
      </c>
      <c r="K12" s="60"/>
      <c r="L12" s="60"/>
      <c r="M12" s="62"/>
      <c r="P12" s="190" t="s">
        <v>177</v>
      </c>
      <c r="Q12" s="190" t="s">
        <v>170</v>
      </c>
      <c r="R12">
        <v>240</v>
      </c>
    </row>
    <row r="13" spans="1:18" ht="12.75">
      <c r="A13" s="188" t="str">
        <f>'Investointi-listaus'!B13</f>
        <v>8400/634</v>
      </c>
      <c r="B13" s="188" t="str">
        <f>'Investointi-listaus'!D13</f>
        <v>Kasitien yrityskeskuksen LVIS-saneeraus </v>
      </c>
      <c r="C13" s="70">
        <f>'Investointi-listaus'!F13</f>
        <v>300000</v>
      </c>
      <c r="D13" s="70">
        <f>'Investointi-listaus'!G13</f>
        <v>410000</v>
      </c>
      <c r="E13" s="50">
        <v>44713</v>
      </c>
      <c r="F13" s="60">
        <f t="shared" si="0"/>
        <v>360</v>
      </c>
      <c r="G13" s="189">
        <v>1445</v>
      </c>
      <c r="H13" s="60" t="s">
        <v>176</v>
      </c>
      <c r="I13" s="42">
        <f t="shared" si="1"/>
        <v>13666.666666666668</v>
      </c>
      <c r="J13" s="42">
        <f t="shared" si="2"/>
        <v>7972.2222222222235</v>
      </c>
      <c r="K13" s="60"/>
      <c r="L13" s="60"/>
      <c r="M13" s="62"/>
      <c r="P13" s="190" t="s">
        <v>178</v>
      </c>
      <c r="Q13" s="190" t="s">
        <v>179</v>
      </c>
      <c r="R13">
        <v>180</v>
      </c>
    </row>
    <row r="14" spans="1:18" ht="12.75">
      <c r="A14" s="188" t="str">
        <f>'Investointi-listaus'!B14</f>
        <v>8400/628</v>
      </c>
      <c r="B14" s="188" t="str">
        <f>'Investointi-listaus'!D14</f>
        <v>Varppeen ruokalan peruskorjaus</v>
      </c>
      <c r="C14" s="70">
        <f>'Investointi-listaus'!F14</f>
        <v>422000</v>
      </c>
      <c r="D14" s="70">
        <f>'Investointi-listaus'!G14</f>
        <v>422000</v>
      </c>
      <c r="E14" s="195">
        <v>44927</v>
      </c>
      <c r="F14" s="60">
        <f t="shared" si="0"/>
        <v>360</v>
      </c>
      <c r="G14" s="193">
        <v>4329</v>
      </c>
      <c r="H14" s="60" t="s">
        <v>176</v>
      </c>
      <c r="I14" s="42">
        <f t="shared" si="1"/>
        <v>14066.666666666666</v>
      </c>
      <c r="J14" s="42">
        <f t="shared" si="2"/>
        <v>0</v>
      </c>
      <c r="K14" s="60"/>
      <c r="L14" s="60"/>
      <c r="M14" s="62"/>
      <c r="P14" s="190" t="s">
        <v>180</v>
      </c>
      <c r="Q14" s="190" t="s">
        <v>170</v>
      </c>
      <c r="R14">
        <v>240</v>
      </c>
    </row>
    <row r="15" spans="1:18" ht="12.75">
      <c r="A15" s="188" t="str">
        <f>'Investointi-listaus'!B15</f>
        <v>8400/739</v>
      </c>
      <c r="B15" s="188" t="str">
        <f>'Investointi-listaus'!D15</f>
        <v>Kappelimäen koulun kellarin sos.tilojen rakentaminen </v>
      </c>
      <c r="C15" s="70">
        <f>'Investointi-listaus'!F15</f>
        <v>60000</v>
      </c>
      <c r="D15" s="70">
        <f>'Investointi-listaus'!G15</f>
        <v>60000</v>
      </c>
      <c r="E15" s="195">
        <v>44805</v>
      </c>
      <c r="F15" s="60">
        <f t="shared" si="0"/>
        <v>360</v>
      </c>
      <c r="G15" s="193">
        <v>4314</v>
      </c>
      <c r="H15" s="60" t="s">
        <v>176</v>
      </c>
      <c r="I15" s="42">
        <f t="shared" si="1"/>
        <v>2000</v>
      </c>
      <c r="J15" s="42">
        <f t="shared" si="2"/>
        <v>666.6666666666667</v>
      </c>
      <c r="K15" s="60"/>
      <c r="L15" s="60"/>
      <c r="M15" s="61"/>
      <c r="P15" s="190" t="s">
        <v>181</v>
      </c>
      <c r="Q15" s="190" t="s">
        <v>179</v>
      </c>
      <c r="R15">
        <v>180</v>
      </c>
    </row>
    <row r="16" spans="1:18" ht="12.75">
      <c r="A16" s="188" t="str">
        <f>'Investointi-listaus'!B16</f>
        <v>8400/740</v>
      </c>
      <c r="B16" s="188" t="str">
        <f>'Investointi-listaus'!D16</f>
        <v>Kodjalan koulun lukitusjärjestelmän uusiminen</v>
      </c>
      <c r="C16" s="70">
        <f>'Investointi-listaus'!F16</f>
        <v>15000</v>
      </c>
      <c r="D16" s="70">
        <f>'Investointi-listaus'!G16</f>
        <v>0</v>
      </c>
      <c r="E16" s="195">
        <v>44805</v>
      </c>
      <c r="F16" s="60">
        <f t="shared" si="0"/>
        <v>240</v>
      </c>
      <c r="G16" s="193">
        <v>4310</v>
      </c>
      <c r="H16" s="60" t="s">
        <v>177</v>
      </c>
      <c r="I16" s="42">
        <f t="shared" si="1"/>
        <v>0</v>
      </c>
      <c r="J16" s="42">
        <f t="shared" si="2"/>
        <v>0</v>
      </c>
      <c r="K16" s="60"/>
      <c r="L16" s="60"/>
      <c r="M16" s="61"/>
      <c r="P16" s="190" t="s">
        <v>182</v>
      </c>
      <c r="Q16" s="190" t="s">
        <v>175</v>
      </c>
      <c r="R16">
        <v>120</v>
      </c>
    </row>
    <row r="17" spans="1:18" ht="12.75">
      <c r="A17" s="188" t="str">
        <f>'Investointi-listaus'!B17</f>
        <v>8400/741</v>
      </c>
      <c r="B17" s="188" t="str">
        <f>'Investointi-listaus'!D17</f>
        <v>Pähkinäpensaan päiväkodin jäähdytyksen lisäys </v>
      </c>
      <c r="C17" s="70">
        <f>'Investointi-listaus'!F17</f>
        <v>40000</v>
      </c>
      <c r="D17" s="70">
        <f>'Investointi-listaus'!G17</f>
        <v>40000</v>
      </c>
      <c r="E17" s="195">
        <v>44805</v>
      </c>
      <c r="F17" s="60">
        <f t="shared" si="0"/>
        <v>240</v>
      </c>
      <c r="G17" s="193">
        <v>4358</v>
      </c>
      <c r="H17" s="60" t="s">
        <v>177</v>
      </c>
      <c r="I17" s="42">
        <f t="shared" si="1"/>
        <v>2000</v>
      </c>
      <c r="J17" s="42">
        <f t="shared" si="2"/>
        <v>666.6666666666667</v>
      </c>
      <c r="K17" s="60"/>
      <c r="L17" s="60"/>
      <c r="M17" s="61"/>
      <c r="P17" s="190" t="s">
        <v>183</v>
      </c>
      <c r="Q17" s="190" t="s">
        <v>168</v>
      </c>
      <c r="R17">
        <v>360</v>
      </c>
    </row>
    <row r="18" spans="1:18" ht="12.75">
      <c r="A18" s="188" t="str">
        <f>'Investointi-listaus'!B18</f>
        <v>8400/742</v>
      </c>
      <c r="B18" s="188" t="str">
        <f>'Investointi-listaus'!D18</f>
        <v>Palke 5:n ruokasalin laajennus </v>
      </c>
      <c r="C18" s="70">
        <f>'Investointi-listaus'!F18</f>
        <v>270000</v>
      </c>
      <c r="D18" s="70">
        <f>'Investointi-listaus'!G18</f>
        <v>0</v>
      </c>
      <c r="E18" s="193"/>
      <c r="F18" s="60">
        <f t="shared" si="0"/>
      </c>
      <c r="G18" s="193">
        <v>4348</v>
      </c>
      <c r="H18" s="60"/>
      <c r="I18" s="42">
        <f t="shared" si="1"/>
      </c>
      <c r="J18" s="42">
        <f t="shared" si="2"/>
      </c>
      <c r="K18" s="60"/>
      <c r="L18" s="60"/>
      <c r="M18" s="61"/>
      <c r="P18" s="190" t="s">
        <v>184</v>
      </c>
      <c r="Q18" s="190" t="s">
        <v>168</v>
      </c>
      <c r="R18">
        <v>360</v>
      </c>
    </row>
    <row r="19" spans="1:18" ht="12.75">
      <c r="A19" s="188" t="str">
        <f>'Investointi-listaus'!B19</f>
        <v>8400/615</v>
      </c>
      <c r="B19" s="188" t="str">
        <f>'Investointi-listaus'!D19</f>
        <v>Urheilutalon peruskojaus</v>
      </c>
      <c r="C19" s="70">
        <f>'Investointi-listaus'!F19</f>
        <v>160000</v>
      </c>
      <c r="D19" s="70">
        <f>'Investointi-listaus'!G19</f>
        <v>60000</v>
      </c>
      <c r="E19" s="195">
        <v>44927</v>
      </c>
      <c r="F19" s="60">
        <f t="shared" si="0"/>
        <v>360</v>
      </c>
      <c r="G19" s="193">
        <v>4327</v>
      </c>
      <c r="H19" s="60" t="s">
        <v>176</v>
      </c>
      <c r="I19" s="42">
        <f t="shared" si="1"/>
        <v>2000</v>
      </c>
      <c r="J19" s="42">
        <f t="shared" si="2"/>
        <v>0</v>
      </c>
      <c r="K19" s="60"/>
      <c r="L19" s="60"/>
      <c r="M19" s="61"/>
      <c r="P19" s="190" t="s">
        <v>185</v>
      </c>
      <c r="Q19" s="190" t="s">
        <v>179</v>
      </c>
      <c r="R19">
        <v>180</v>
      </c>
    </row>
    <row r="20" spans="1:18" ht="12.75">
      <c r="A20" s="188" t="str">
        <f>'Investointi-listaus'!B20</f>
        <v>8400/608</v>
      </c>
      <c r="B20" s="188" t="str">
        <f>'Investointi-listaus'!D20</f>
        <v>Kappelimäen koulun puutyöluokan lattia</v>
      </c>
      <c r="C20" s="70">
        <f>'Investointi-listaus'!F20</f>
        <v>30000</v>
      </c>
      <c r="D20" s="70">
        <f>'Investointi-listaus'!G20</f>
        <v>30000</v>
      </c>
      <c r="E20" s="195">
        <v>44805</v>
      </c>
      <c r="F20" s="60">
        <f t="shared" si="0"/>
        <v>360</v>
      </c>
      <c r="G20" s="193">
        <v>4314</v>
      </c>
      <c r="H20" s="60" t="s">
        <v>176</v>
      </c>
      <c r="I20" s="42">
        <f t="shared" si="1"/>
        <v>1000</v>
      </c>
      <c r="J20" s="42">
        <f t="shared" si="2"/>
        <v>333.33333333333337</v>
      </c>
      <c r="K20" s="60"/>
      <c r="L20" s="60"/>
      <c r="M20" s="61"/>
      <c r="P20" s="190" t="s">
        <v>186</v>
      </c>
      <c r="Q20" s="190" t="s">
        <v>175</v>
      </c>
      <c r="R20">
        <v>120</v>
      </c>
    </row>
    <row r="21" spans="1:18" ht="12.75">
      <c r="A21" s="188" t="str">
        <f>'Investointi-listaus'!B21</f>
        <v>8200/617</v>
      </c>
      <c r="B21" s="188" t="str">
        <f>'Investointi-listaus'!D21</f>
        <v>Matikan alueen huoltorakennus</v>
      </c>
      <c r="C21" s="70">
        <f>'Investointi-listaus'!F21</f>
        <v>170000</v>
      </c>
      <c r="D21" s="70">
        <f>'Investointi-listaus'!G21</f>
        <v>20000</v>
      </c>
      <c r="E21" s="195">
        <v>45292</v>
      </c>
      <c r="F21" s="60">
        <f t="shared" si="0"/>
      </c>
      <c r="G21" s="193">
        <v>4318</v>
      </c>
      <c r="H21" s="60"/>
      <c r="I21" s="42">
        <f t="shared" si="1"/>
      </c>
      <c r="J21" s="42" t="e">
        <f t="shared" si="2"/>
        <v>#VALUE!</v>
      </c>
      <c r="K21" s="60"/>
      <c r="L21" s="60"/>
      <c r="M21" s="61"/>
      <c r="P21" s="190" t="s">
        <v>187</v>
      </c>
      <c r="Q21" s="190" t="s">
        <v>175</v>
      </c>
      <c r="R21">
        <v>120</v>
      </c>
    </row>
    <row r="22" spans="1:18" ht="12.75">
      <c r="A22" s="188" t="str">
        <f>'Investointi-listaus'!B22</f>
        <v>8400/630</v>
      </c>
      <c r="B22" s="188" t="str">
        <f>'Investointi-listaus'!D22</f>
        <v>Kodjalan koulun piharakennuksen korjaus  </v>
      </c>
      <c r="C22" s="70">
        <f>'Investointi-listaus'!F22</f>
        <v>30000</v>
      </c>
      <c r="D22" s="70">
        <f>'Investointi-listaus'!G22</f>
        <v>30000</v>
      </c>
      <c r="E22" s="195">
        <v>44805</v>
      </c>
      <c r="F22" s="60">
        <f t="shared" si="0"/>
        <v>240</v>
      </c>
      <c r="G22" s="193">
        <v>4310</v>
      </c>
      <c r="H22" s="60" t="s">
        <v>171</v>
      </c>
      <c r="I22" s="42">
        <f t="shared" si="1"/>
        <v>1500</v>
      </c>
      <c r="J22" s="42">
        <f t="shared" si="2"/>
        <v>500</v>
      </c>
      <c r="K22" s="60"/>
      <c r="L22" s="60"/>
      <c r="M22" s="61"/>
      <c r="P22" s="190" t="s">
        <v>188</v>
      </c>
      <c r="Q22" s="190" t="s">
        <v>179</v>
      </c>
      <c r="R22">
        <v>180</v>
      </c>
    </row>
    <row r="23" spans="1:18" ht="12.75">
      <c r="A23" s="188" t="str">
        <f>'Investointi-listaus'!B23</f>
        <v>8400/743</v>
      </c>
      <c r="B23" s="188" t="str">
        <f>'Investointi-listaus'!D23</f>
        <v>Kirjaston valaistuksen uusiminen </v>
      </c>
      <c r="C23" s="70">
        <f>'Investointi-listaus'!F23</f>
        <v>15000</v>
      </c>
      <c r="D23" s="70">
        <f>'Investointi-listaus'!G23</f>
        <v>15000</v>
      </c>
      <c r="E23" s="195">
        <v>44805</v>
      </c>
      <c r="F23" s="60">
        <f t="shared" si="0"/>
        <v>360</v>
      </c>
      <c r="G23" s="193">
        <v>4338</v>
      </c>
      <c r="H23" s="60" t="s">
        <v>176</v>
      </c>
      <c r="I23" s="42">
        <f t="shared" si="1"/>
        <v>500</v>
      </c>
      <c r="J23" s="42">
        <f t="shared" si="2"/>
        <v>166.66666666666669</v>
      </c>
      <c r="K23" s="60"/>
      <c r="L23" s="60"/>
      <c r="M23" s="61"/>
      <c r="P23" s="190" t="s">
        <v>189</v>
      </c>
      <c r="Q23" s="190" t="s">
        <v>175</v>
      </c>
      <c r="R23">
        <v>120</v>
      </c>
    </row>
    <row r="24" spans="1:18" ht="12.75">
      <c r="A24" s="188" t="str">
        <f>'Investointi-listaus'!B24</f>
        <v>8400/632</v>
      </c>
      <c r="B24" s="188" t="str">
        <f>'Investointi-listaus'!D24</f>
        <v>Varppeen koulun salin katto</v>
      </c>
      <c r="C24" s="70">
        <f>'Investointi-listaus'!F24</f>
        <v>100000</v>
      </c>
      <c r="D24" s="70">
        <f>'Investointi-listaus'!G24</f>
        <v>0</v>
      </c>
      <c r="E24" s="195">
        <v>44805</v>
      </c>
      <c r="F24" s="60">
        <f t="shared" si="0"/>
        <v>360</v>
      </c>
      <c r="G24" s="193">
        <v>4319</v>
      </c>
      <c r="H24" s="60" t="s">
        <v>176</v>
      </c>
      <c r="I24" s="42">
        <f t="shared" si="1"/>
        <v>0</v>
      </c>
      <c r="J24" s="42">
        <f t="shared" si="2"/>
        <v>0</v>
      </c>
      <c r="K24" s="60"/>
      <c r="L24" s="60"/>
      <c r="M24" s="61"/>
      <c r="P24" s="190" t="s">
        <v>190</v>
      </c>
      <c r="Q24" s="190" t="s">
        <v>179</v>
      </c>
      <c r="R24">
        <v>180</v>
      </c>
    </row>
    <row r="25" spans="1:18" ht="12.75">
      <c r="A25" s="188" t="str">
        <f>'Investointi-listaus'!B25</f>
        <v>8400/709</v>
      </c>
      <c r="B25" s="188" t="str">
        <f>'Investointi-listaus'!D25</f>
        <v>Kappelimäen koulun lukitusjärjestelmä</v>
      </c>
      <c r="C25" s="70">
        <f>'Investointi-listaus'!F25</f>
        <v>40000</v>
      </c>
      <c r="D25" s="70">
        <f>'Investointi-listaus'!G25</f>
        <v>40000</v>
      </c>
      <c r="E25" s="195">
        <v>44805</v>
      </c>
      <c r="F25" s="60">
        <f t="shared" si="0"/>
        <v>360</v>
      </c>
      <c r="G25" s="193">
        <v>4314</v>
      </c>
      <c r="H25" s="60" t="s">
        <v>176</v>
      </c>
      <c r="I25" s="42">
        <f t="shared" si="1"/>
        <v>1333.3333333333335</v>
      </c>
      <c r="J25" s="42">
        <f t="shared" si="2"/>
        <v>444.44444444444457</v>
      </c>
      <c r="K25" s="60"/>
      <c r="L25" s="60"/>
      <c r="M25" s="61"/>
      <c r="P25" s="190" t="s">
        <v>191</v>
      </c>
      <c r="Q25" s="190" t="s">
        <v>175</v>
      </c>
      <c r="R25">
        <v>120</v>
      </c>
    </row>
    <row r="26" spans="1:18" ht="12.75">
      <c r="A26" s="188" t="str">
        <f>'Investointi-listaus'!B26</f>
        <v>8400/744</v>
      </c>
      <c r="B26" s="188" t="str">
        <f>'Investointi-listaus'!D26</f>
        <v>Mustajärven sauna</v>
      </c>
      <c r="C26" s="70">
        <f>'Investointi-listaus'!F26</f>
        <v>70000</v>
      </c>
      <c r="D26" s="70">
        <f>'Investointi-listaus'!G26</f>
        <v>10000</v>
      </c>
      <c r="E26" s="195">
        <v>44896</v>
      </c>
      <c r="F26" s="60">
        <f t="shared" si="0"/>
        <v>240</v>
      </c>
      <c r="G26" s="193">
        <v>4332</v>
      </c>
      <c r="H26" s="60" t="s">
        <v>172</v>
      </c>
      <c r="I26" s="42">
        <f t="shared" si="1"/>
        <v>500</v>
      </c>
      <c r="J26" s="42">
        <f t="shared" si="2"/>
        <v>41.666666666666686</v>
      </c>
      <c r="K26" s="60"/>
      <c r="L26" s="60"/>
      <c r="M26" s="61"/>
      <c r="P26" s="190" t="s">
        <v>192</v>
      </c>
      <c r="Q26" s="190" t="s">
        <v>193</v>
      </c>
      <c r="R26">
        <v>48</v>
      </c>
    </row>
    <row r="27" spans="1:18" ht="12.75">
      <c r="A27" s="188" t="str">
        <f>'Investointi-listaus'!B27</f>
        <v>8400/745</v>
      </c>
      <c r="B27" s="188" t="str">
        <f>'Investointi-listaus'!D27</f>
        <v>Varikon kiviainesvarasto </v>
      </c>
      <c r="C27" s="70">
        <f>'Investointi-listaus'!F27</f>
        <v>6000</v>
      </c>
      <c r="D27" s="70">
        <f>'Investointi-listaus'!G27</f>
        <v>6000</v>
      </c>
      <c r="E27" s="195">
        <v>44774</v>
      </c>
      <c r="F27" s="60">
        <f t="shared" si="0"/>
        <v>120</v>
      </c>
      <c r="G27" s="193">
        <v>4350</v>
      </c>
      <c r="H27" s="60" t="s">
        <v>187</v>
      </c>
      <c r="I27" s="42">
        <f t="shared" si="1"/>
        <v>600</v>
      </c>
      <c r="J27" s="42">
        <f t="shared" si="2"/>
        <v>250</v>
      </c>
      <c r="K27" s="60"/>
      <c r="L27" s="60"/>
      <c r="M27" s="61"/>
      <c r="P27" s="190" t="s">
        <v>194</v>
      </c>
      <c r="Q27" s="190" t="s">
        <v>195</v>
      </c>
      <c r="R27">
        <v>12</v>
      </c>
    </row>
    <row r="28" spans="1:18" ht="12.75">
      <c r="A28" s="188" t="str">
        <f>'Investointi-listaus'!B28</f>
        <v>8200/620</v>
      </c>
      <c r="B28" s="188" t="str">
        <f>'Investointi-listaus'!D28</f>
        <v>Kappelimäen koulun piha-alueen muutos- ja kunnostustyöt</v>
      </c>
      <c r="C28" s="70">
        <f>'Investointi-listaus'!F28</f>
        <v>20000</v>
      </c>
      <c r="D28" s="70">
        <f>'Investointi-listaus'!G28</f>
        <v>0</v>
      </c>
      <c r="E28" s="193"/>
      <c r="F28" s="60">
        <f t="shared" si="0"/>
      </c>
      <c r="G28" s="193"/>
      <c r="H28" s="60"/>
      <c r="I28" s="42">
        <f aca="true" t="shared" si="3" ref="I28:I71">IF(F28="","",D28/F28*12)</f>
      </c>
      <c r="J28" s="42">
        <f aca="true" t="shared" si="4" ref="J28:J71">IF(E28="","",ROUND(_xlfn.DAYS($N$1,E28)/30,0)*D28/F28+I28)</f>
      </c>
      <c r="K28" s="60"/>
      <c r="L28" s="60"/>
      <c r="M28" s="61"/>
      <c r="P28" s="190" t="s">
        <v>196</v>
      </c>
      <c r="Q28" s="190" t="s">
        <v>197</v>
      </c>
      <c r="R28">
        <v>60</v>
      </c>
    </row>
    <row r="29" spans="1:18" ht="12.75">
      <c r="A29" s="188" t="str">
        <f>'Investointi-listaus'!B29</f>
        <v>8300/626</v>
      </c>
      <c r="B29" s="188" t="str">
        <f>'Investointi-listaus'!D29</f>
        <v>Terveyskeskuksen piha-alueen muutostyöt</v>
      </c>
      <c r="C29" s="70">
        <f>'Investointi-listaus'!F29</f>
        <v>100000</v>
      </c>
      <c r="D29" s="70">
        <f>'Investointi-listaus'!G29</f>
        <v>0</v>
      </c>
      <c r="E29" s="193"/>
      <c r="F29" s="60">
        <f t="shared" si="0"/>
      </c>
      <c r="G29" s="193"/>
      <c r="H29" s="60"/>
      <c r="I29" s="42">
        <f t="shared" si="3"/>
      </c>
      <c r="J29" s="42">
        <f t="shared" si="4"/>
      </c>
      <c r="K29" s="60"/>
      <c r="L29" s="60"/>
      <c r="M29" s="61"/>
      <c r="P29" s="190" t="s">
        <v>198</v>
      </c>
      <c r="Q29" s="190" t="s">
        <v>166</v>
      </c>
      <c r="R29">
        <v>36</v>
      </c>
    </row>
    <row r="30" spans="1:18" ht="12.75">
      <c r="A30" s="188" t="str">
        <f>'Investointi-listaus'!B30</f>
        <v>8200/629</v>
      </c>
      <c r="B30" s="188" t="str">
        <f>'Investointi-listaus'!D30</f>
        <v>Kappelimäen vanha koulu IV-saneeraus</v>
      </c>
      <c r="C30" s="70">
        <f>'Investointi-listaus'!F30</f>
        <v>300000</v>
      </c>
      <c r="D30" s="70">
        <f>'Investointi-listaus'!G30</f>
        <v>0</v>
      </c>
      <c r="E30" s="193"/>
      <c r="F30" s="60">
        <f t="shared" si="0"/>
      </c>
      <c r="G30" s="193"/>
      <c r="H30" s="60"/>
      <c r="I30" s="42">
        <f t="shared" si="3"/>
      </c>
      <c r="J30" s="42">
        <f t="shared" si="4"/>
      </c>
      <c r="K30" s="60"/>
      <c r="L30" s="60"/>
      <c r="M30" s="61"/>
      <c r="P30" s="190" t="s">
        <v>199</v>
      </c>
      <c r="Q30" s="190" t="s">
        <v>166</v>
      </c>
      <c r="R30">
        <v>36</v>
      </c>
    </row>
    <row r="31" spans="1:17" ht="12.75">
      <c r="A31" s="188" t="str">
        <f>'Investointi-listaus'!B31</f>
        <v>8200/621</v>
      </c>
      <c r="B31" s="188" t="str">
        <f>'Investointi-listaus'!D31</f>
        <v>Kodjalan koulun julkisivun huoltomaalaus</v>
      </c>
      <c r="C31" s="70">
        <f>'Investointi-listaus'!F31</f>
        <v>50000</v>
      </c>
      <c r="D31" s="70">
        <f>'Investointi-listaus'!G31</f>
        <v>0</v>
      </c>
      <c r="E31" s="193"/>
      <c r="F31" s="60">
        <f t="shared" si="0"/>
      </c>
      <c r="G31" s="193"/>
      <c r="H31" s="60"/>
      <c r="I31" s="42">
        <f t="shared" si="3"/>
      </c>
      <c r="J31" s="42">
        <f t="shared" si="4"/>
      </c>
      <c r="K31" s="60"/>
      <c r="L31" s="60"/>
      <c r="M31" s="61"/>
      <c r="P31" s="190" t="s">
        <v>200</v>
      </c>
      <c r="Q31" s="190" t="s">
        <v>201</v>
      </c>
    </row>
    <row r="32" spans="1:13" ht="12.75">
      <c r="A32" s="188" t="str">
        <f>'Investointi-listaus'!B32</f>
        <v>8200/622</v>
      </c>
      <c r="B32" s="188" t="str">
        <f>'Investointi-listaus'!D32</f>
        <v>Untamalan koulun julkisivun huoltomaalaus</v>
      </c>
      <c r="C32" s="70">
        <f>'Investointi-listaus'!F32</f>
        <v>50000</v>
      </c>
      <c r="D32" s="70">
        <f>'Investointi-listaus'!G32</f>
        <v>0</v>
      </c>
      <c r="E32" s="193"/>
      <c r="F32" s="60">
        <f t="shared" si="0"/>
      </c>
      <c r="G32" s="193"/>
      <c r="H32" s="60"/>
      <c r="I32" s="42">
        <f t="shared" si="3"/>
      </c>
      <c r="J32" s="42">
        <f t="shared" si="4"/>
      </c>
      <c r="K32" s="60"/>
      <c r="L32" s="60"/>
      <c r="M32" s="61"/>
    </row>
    <row r="33" spans="1:13" ht="12.75">
      <c r="A33" s="188" t="str">
        <f>'Investointi-listaus'!B33</f>
        <v>8200/633</v>
      </c>
      <c r="B33" s="188" t="str">
        <f>'Investointi-listaus'!D33</f>
        <v>E. Elon koulun julkisivusaneeraus</v>
      </c>
      <c r="C33" s="70">
        <f>'Investointi-listaus'!F33</f>
        <v>60000</v>
      </c>
      <c r="D33" s="70">
        <f>'Investointi-listaus'!G33</f>
        <v>0</v>
      </c>
      <c r="E33" s="193"/>
      <c r="F33" s="60">
        <f t="shared" si="0"/>
      </c>
      <c r="G33" s="193"/>
      <c r="H33" s="60"/>
      <c r="I33" s="42">
        <f t="shared" si="3"/>
      </c>
      <c r="J33" s="42">
        <f t="shared" si="4"/>
      </c>
      <c r="K33" s="60"/>
      <c r="L33" s="60"/>
      <c r="M33" s="61"/>
    </row>
    <row r="34" spans="1:13" ht="12.75">
      <c r="A34" s="188"/>
      <c r="B34" s="188"/>
      <c r="C34" s="70"/>
      <c r="D34" s="42"/>
      <c r="E34" s="193"/>
      <c r="F34" s="60">
        <f t="shared" si="0"/>
      </c>
      <c r="G34" s="193"/>
      <c r="H34" s="60"/>
      <c r="I34" s="42">
        <f t="shared" si="3"/>
      </c>
      <c r="J34" s="42">
        <f t="shared" si="4"/>
      </c>
      <c r="K34" s="60"/>
      <c r="L34" s="60"/>
      <c r="M34" s="61"/>
    </row>
    <row r="35" spans="1:13" ht="12.75">
      <c r="A35" s="188"/>
      <c r="B35" s="188"/>
      <c r="C35" s="70"/>
      <c r="D35" s="42"/>
      <c r="E35" s="193"/>
      <c r="F35" s="60">
        <f t="shared" si="0"/>
      </c>
      <c r="G35" s="193"/>
      <c r="H35" s="60"/>
      <c r="I35" s="42">
        <f t="shared" si="3"/>
      </c>
      <c r="J35" s="42">
        <f t="shared" si="4"/>
      </c>
      <c r="K35" s="60"/>
      <c r="L35" s="60"/>
      <c r="M35" s="61"/>
    </row>
    <row r="36" spans="1:13" ht="12.75">
      <c r="A36" s="65"/>
      <c r="B36" s="65"/>
      <c r="C36" s="70"/>
      <c r="D36" s="42"/>
      <c r="E36" s="193"/>
      <c r="F36" s="60">
        <f t="shared" si="0"/>
      </c>
      <c r="G36" s="193"/>
      <c r="H36" s="60"/>
      <c r="I36" s="42">
        <f t="shared" si="3"/>
      </c>
      <c r="J36" s="42">
        <f t="shared" si="4"/>
      </c>
      <c r="K36" s="60"/>
      <c r="L36" s="60"/>
      <c r="M36" s="61"/>
    </row>
    <row r="37" spans="1:13" ht="12.75">
      <c r="A37" s="65"/>
      <c r="B37" s="65"/>
      <c r="C37" s="70"/>
      <c r="D37" s="42"/>
      <c r="E37" s="193"/>
      <c r="F37" s="60">
        <f t="shared" si="0"/>
      </c>
      <c r="G37" s="193"/>
      <c r="H37" s="60"/>
      <c r="I37" s="42">
        <f t="shared" si="3"/>
      </c>
      <c r="J37" s="42">
        <f t="shared" si="4"/>
      </c>
      <c r="K37" s="60"/>
      <c r="L37" s="60"/>
      <c r="M37" s="61"/>
    </row>
    <row r="38" spans="1:13" ht="12.75">
      <c r="A38" s="65"/>
      <c r="B38" s="65"/>
      <c r="C38" s="70"/>
      <c r="D38" s="42"/>
      <c r="E38" s="193"/>
      <c r="F38" s="60">
        <f t="shared" si="0"/>
      </c>
      <c r="G38" s="193"/>
      <c r="H38" s="60"/>
      <c r="I38" s="42">
        <f t="shared" si="3"/>
      </c>
      <c r="J38" s="42">
        <f t="shared" si="4"/>
      </c>
      <c r="K38" s="60"/>
      <c r="L38" s="60"/>
      <c r="M38" s="61"/>
    </row>
    <row r="39" spans="1:13" ht="12.75">
      <c r="A39" s="65"/>
      <c r="B39" s="65"/>
      <c r="C39" s="42"/>
      <c r="D39" s="42"/>
      <c r="E39" s="193"/>
      <c r="F39" s="60">
        <f t="shared" si="0"/>
      </c>
      <c r="G39" s="193"/>
      <c r="H39" s="60"/>
      <c r="I39" s="42">
        <f t="shared" si="3"/>
      </c>
      <c r="J39" s="42">
        <f t="shared" si="4"/>
      </c>
      <c r="K39" s="60"/>
      <c r="L39" s="60"/>
      <c r="M39" s="61"/>
    </row>
    <row r="40" spans="1:13" ht="12.75">
      <c r="A40" s="65"/>
      <c r="B40" s="65"/>
      <c r="C40" s="42"/>
      <c r="D40" s="42"/>
      <c r="E40" s="193"/>
      <c r="F40" s="60">
        <f t="shared" si="0"/>
      </c>
      <c r="G40" s="193"/>
      <c r="H40" s="60"/>
      <c r="I40" s="42">
        <f t="shared" si="3"/>
      </c>
      <c r="J40" s="42">
        <f t="shared" si="4"/>
      </c>
      <c r="K40" s="60"/>
      <c r="L40" s="60"/>
      <c r="M40" s="61"/>
    </row>
    <row r="41" spans="1:13" ht="12.75">
      <c r="A41" s="65"/>
      <c r="B41" s="65"/>
      <c r="C41" s="42"/>
      <c r="D41" s="42"/>
      <c r="E41" s="193"/>
      <c r="F41" s="60">
        <f t="shared" si="0"/>
      </c>
      <c r="G41" s="193"/>
      <c r="H41" s="60"/>
      <c r="I41" s="42">
        <f t="shared" si="3"/>
      </c>
      <c r="J41" s="42">
        <f t="shared" si="4"/>
      </c>
      <c r="K41" s="60"/>
      <c r="L41" s="60"/>
      <c r="M41" s="61"/>
    </row>
    <row r="42" spans="1:13" ht="12.75">
      <c r="A42" s="65"/>
      <c r="B42" s="65"/>
      <c r="C42" s="42"/>
      <c r="D42" s="42"/>
      <c r="E42" s="193"/>
      <c r="F42" s="60">
        <f t="shared" si="0"/>
      </c>
      <c r="G42" s="193"/>
      <c r="H42" s="60"/>
      <c r="I42" s="42">
        <f t="shared" si="3"/>
      </c>
      <c r="J42" s="42">
        <f t="shared" si="4"/>
      </c>
      <c r="K42" s="60"/>
      <c r="L42" s="60"/>
      <c r="M42" s="61"/>
    </row>
    <row r="43" spans="1:13" ht="12.75">
      <c r="A43" s="59"/>
      <c r="B43" s="59"/>
      <c r="C43" s="42"/>
      <c r="D43" s="42"/>
      <c r="E43" s="193"/>
      <c r="F43" s="60">
        <f t="shared" si="0"/>
      </c>
      <c r="G43" s="193"/>
      <c r="H43" s="60"/>
      <c r="I43" s="42">
        <f t="shared" si="3"/>
      </c>
      <c r="J43" s="42">
        <f t="shared" si="4"/>
      </c>
      <c r="K43" s="60"/>
      <c r="L43" s="60"/>
      <c r="M43" s="61"/>
    </row>
    <row r="44" spans="1:13" ht="12.75">
      <c r="A44" s="54">
        <f>'Investointi-listaus'!B34</f>
        <v>0</v>
      </c>
      <c r="B44" s="54" t="str">
        <f>'Investointi-listaus'!D34</f>
        <v>Varppeen koulun ja Kappelimäen koulun kuulutusjärjestelmän päivitys</v>
      </c>
      <c r="C44" s="63"/>
      <c r="D44" s="63"/>
      <c r="E44" s="193"/>
      <c r="F44" s="60">
        <f t="shared" si="0"/>
      </c>
      <c r="G44" s="193"/>
      <c r="H44" s="57"/>
      <c r="I44" s="42">
        <f t="shared" si="3"/>
      </c>
      <c r="J44" s="42">
        <f t="shared" si="4"/>
      </c>
      <c r="K44" s="57"/>
      <c r="L44" s="57"/>
      <c r="M44" s="58"/>
    </row>
    <row r="45" spans="1:13" ht="12.75">
      <c r="A45" s="54">
        <f>'Investointi-listaus'!B36</f>
        <v>601</v>
      </c>
      <c r="B45" s="54" t="str">
        <f>'Investointi-listaus'!D36</f>
        <v>JULKINEN KÄYTTÖOMAISUUS</v>
      </c>
      <c r="C45" s="63"/>
      <c r="D45" s="63"/>
      <c r="E45" s="193"/>
      <c r="F45" s="60">
        <f t="shared" si="0"/>
      </c>
      <c r="G45" s="193"/>
      <c r="H45" s="57"/>
      <c r="I45" s="42">
        <f t="shared" si="3"/>
      </c>
      <c r="J45" s="42">
        <f t="shared" si="4"/>
      </c>
      <c r="K45" s="57"/>
      <c r="L45" s="57"/>
      <c r="M45" s="58"/>
    </row>
    <row r="46" spans="1:13" ht="12.75">
      <c r="A46" s="65" t="str">
        <f>'Investointi-listaus'!B38</f>
        <v>8400/636</v>
      </c>
      <c r="B46" s="65" t="str">
        <f>'Investointi-listaus'!D38</f>
        <v>Kaari- ja Matovuorentie peruskunnostus</v>
      </c>
      <c r="C46" s="42">
        <f>'Investointi-listaus'!F38</f>
        <v>160000</v>
      </c>
      <c r="D46" s="42">
        <f>'Investointi-listaus'!G38</f>
        <v>160000</v>
      </c>
      <c r="E46" s="195">
        <v>44774</v>
      </c>
      <c r="F46" s="60">
        <f t="shared" si="0"/>
        <v>180</v>
      </c>
      <c r="G46" s="193">
        <v>4020</v>
      </c>
      <c r="H46" s="60" t="s">
        <v>178</v>
      </c>
      <c r="I46" s="42">
        <f t="shared" si="3"/>
        <v>10666.666666666668</v>
      </c>
      <c r="J46" s="42">
        <f t="shared" si="4"/>
        <v>4444.444444444445</v>
      </c>
      <c r="K46" s="60"/>
      <c r="L46" s="60"/>
      <c r="M46" s="61"/>
    </row>
    <row r="47" spans="1:13" ht="12.75">
      <c r="A47" s="65" t="str">
        <f>'Investointi-listaus'!B39</f>
        <v>8400/637</v>
      </c>
      <c r="B47" s="65" t="str">
        <f>'Investointi-listaus'!D39</f>
        <v>Laessaari asemakaava -laajennus rakentaminen</v>
      </c>
      <c r="C47" s="42">
        <f>'Investointi-listaus'!F39</f>
        <v>155000</v>
      </c>
      <c r="D47" s="42">
        <f>'Investointi-listaus'!G39</f>
        <v>75000</v>
      </c>
      <c r="E47" s="195">
        <v>44896</v>
      </c>
      <c r="F47" s="60">
        <f t="shared" si="0"/>
        <v>180</v>
      </c>
      <c r="G47" s="193">
        <v>4020</v>
      </c>
      <c r="H47" s="60" t="s">
        <v>178</v>
      </c>
      <c r="I47" s="42">
        <f t="shared" si="3"/>
        <v>5000</v>
      </c>
      <c r="J47" s="42">
        <f t="shared" si="4"/>
        <v>416.66666666666697</v>
      </c>
      <c r="K47" s="60"/>
      <c r="L47" s="60"/>
      <c r="M47" s="61"/>
    </row>
    <row r="48" spans="1:13" ht="12.75">
      <c r="A48" s="65" t="str">
        <f>'Investointi-listaus'!B40</f>
        <v>8400/642</v>
      </c>
      <c r="B48" s="65" t="str">
        <f>'Investointi-listaus'!D40</f>
        <v>Kotoharju asemakaava -laajennus rakentaminen</v>
      </c>
      <c r="C48" s="42">
        <f>'Investointi-listaus'!F40</f>
        <v>360000</v>
      </c>
      <c r="D48" s="42">
        <f>'Investointi-listaus'!G40</f>
        <v>10000</v>
      </c>
      <c r="E48" s="195">
        <v>45170</v>
      </c>
      <c r="F48" s="60">
        <f t="shared" si="0"/>
        <v>180</v>
      </c>
      <c r="G48" s="193">
        <v>4020</v>
      </c>
      <c r="H48" s="60" t="s">
        <v>178</v>
      </c>
      <c r="I48" s="42">
        <f t="shared" si="3"/>
        <v>666.6666666666667</v>
      </c>
      <c r="J48" s="42">
        <f>IF(E48="","",ROUND(_xlfn.DAYS($N$1,E48)/30,0)*D48/F48+I48)</f>
        <v>-444.44444444444434</v>
      </c>
      <c r="K48" s="60"/>
      <c r="L48" s="60"/>
      <c r="M48" s="61"/>
    </row>
    <row r="49" spans="1:13" ht="12.75">
      <c r="A49" s="201" t="str">
        <f>'Investointi-listaus'!B41</f>
        <v>8400/643</v>
      </c>
      <c r="B49" s="201" t="str">
        <f>'Investointi-listaus'!D41</f>
        <v>Pienet korjauskohteet</v>
      </c>
      <c r="C49" s="199">
        <f>'Investointi-listaus'!F41</f>
        <v>0</v>
      </c>
      <c r="D49" s="200">
        <f>'Investointi-listaus'!G41</f>
        <v>50000</v>
      </c>
      <c r="E49" s="198">
        <v>44562</v>
      </c>
      <c r="F49" s="196">
        <f t="shared" si="0"/>
        <v>180</v>
      </c>
      <c r="G49" s="196">
        <v>4020</v>
      </c>
      <c r="H49" s="196" t="s">
        <v>178</v>
      </c>
      <c r="I49" s="199">
        <f t="shared" si="3"/>
        <v>3333.333333333333</v>
      </c>
      <c r="J49" s="199">
        <f t="shared" si="4"/>
        <v>3333.333333333333</v>
      </c>
      <c r="K49" s="60"/>
      <c r="L49" s="60"/>
      <c r="M49" s="61"/>
    </row>
    <row r="50" spans="1:13" ht="12.75">
      <c r="A50" s="65" t="str">
        <f>'Investointi-listaus'!B42</f>
        <v>8400/641</v>
      </c>
      <c r="B50" s="65" t="str">
        <f>'Investointi-listaus'!D42</f>
        <v>Samppanummentie peruskunnostus</v>
      </c>
      <c r="C50" s="42">
        <f>'Investointi-listaus'!F42</f>
        <v>700000</v>
      </c>
      <c r="D50" s="42">
        <f>'Investointi-listaus'!G42</f>
        <v>350000</v>
      </c>
      <c r="E50" s="195">
        <v>44835</v>
      </c>
      <c r="F50" s="60">
        <f t="shared" si="0"/>
        <v>180</v>
      </c>
      <c r="G50" s="193">
        <v>4020</v>
      </c>
      <c r="H50" s="60" t="s">
        <v>178</v>
      </c>
      <c r="I50" s="42">
        <f t="shared" si="3"/>
        <v>23333.333333333332</v>
      </c>
      <c r="J50" s="42">
        <f t="shared" si="4"/>
        <v>5833.333333333332</v>
      </c>
      <c r="K50" s="60"/>
      <c r="L50" s="60"/>
      <c r="M50" s="61"/>
    </row>
    <row r="51" spans="1:13" ht="12.75">
      <c r="A51" s="65" t="str">
        <f>'Investointi-listaus'!B43</f>
        <v>8400/640</v>
      </c>
      <c r="B51" s="65" t="str">
        <f>'Investointi-listaus'!D43</f>
        <v>Hallitie ja -polku rakentaminen</v>
      </c>
      <c r="C51" s="42">
        <f>'Investointi-listaus'!F43</f>
        <v>80000</v>
      </c>
      <c r="D51" s="42">
        <f>'Investointi-listaus'!G43</f>
        <v>80000</v>
      </c>
      <c r="E51" s="195">
        <v>44805</v>
      </c>
      <c r="F51" s="60">
        <f t="shared" si="0"/>
        <v>180</v>
      </c>
      <c r="G51" s="193">
        <v>4020</v>
      </c>
      <c r="H51" s="60" t="s">
        <v>178</v>
      </c>
      <c r="I51" s="42">
        <f t="shared" si="3"/>
        <v>5333.333333333334</v>
      </c>
      <c r="J51" s="42">
        <f t="shared" si="4"/>
        <v>1777.7777777777783</v>
      </c>
      <c r="K51" s="60"/>
      <c r="L51" s="60"/>
      <c r="M51" s="61"/>
    </row>
    <row r="52" spans="1:13" ht="12.75">
      <c r="A52" s="65" t="str">
        <f>'Investointi-listaus'!B44</f>
        <v>8400/746</v>
      </c>
      <c r="B52" s="65" t="str">
        <f>'Investointi-listaus'!D44</f>
        <v>Vihtorinkadun kunnostus</v>
      </c>
      <c r="C52" s="42">
        <f>'Investointi-listaus'!F44</f>
        <v>100000</v>
      </c>
      <c r="D52" s="42">
        <f>'Investointi-listaus'!G44</f>
        <v>0</v>
      </c>
      <c r="E52" s="195">
        <v>44713</v>
      </c>
      <c r="F52" s="60">
        <f t="shared" si="0"/>
        <v>180</v>
      </c>
      <c r="G52" s="193">
        <v>4020</v>
      </c>
      <c r="H52" s="60" t="s">
        <v>178</v>
      </c>
      <c r="I52" s="42">
        <f t="shared" si="3"/>
        <v>0</v>
      </c>
      <c r="J52" s="42">
        <f t="shared" si="4"/>
        <v>0</v>
      </c>
      <c r="K52" s="60"/>
      <c r="L52" s="60"/>
      <c r="M52" s="61"/>
    </row>
    <row r="53" spans="1:13" ht="12.75">
      <c r="A53" s="201" t="str">
        <f>'Investointi-listaus'!B45</f>
        <v>8400/747</v>
      </c>
      <c r="B53" s="201" t="str">
        <f>'Investointi-listaus'!D45</f>
        <v>Keskustan maisemakuvan parantaminen </v>
      </c>
      <c r="C53" s="199">
        <f>'Investointi-listaus'!F45</f>
        <v>210000</v>
      </c>
      <c r="D53" s="199">
        <f>'Investointi-listaus'!G45</f>
        <v>70000</v>
      </c>
      <c r="E53" s="198">
        <v>44713</v>
      </c>
      <c r="F53" s="196">
        <f t="shared" si="0"/>
        <v>180</v>
      </c>
      <c r="G53" s="196">
        <v>4020</v>
      </c>
      <c r="H53" s="196" t="s">
        <v>178</v>
      </c>
      <c r="I53" s="199">
        <f t="shared" si="3"/>
        <v>4666.666666666667</v>
      </c>
      <c r="J53" s="199">
        <f t="shared" si="4"/>
        <v>2722.2222222222226</v>
      </c>
      <c r="K53" s="60"/>
      <c r="L53" s="60"/>
      <c r="M53" s="61"/>
    </row>
    <row r="54" spans="1:13" ht="12.75">
      <c r="A54" s="65" t="str">
        <f>'Investointi-listaus'!B46</f>
        <v>8400/644</v>
      </c>
      <c r="B54" s="65" t="str">
        <f>'Investointi-listaus'!D46</f>
        <v>Koulutie alkupään muutokset</v>
      </c>
      <c r="C54" s="42">
        <f>'Investointi-listaus'!F46</f>
        <v>100000</v>
      </c>
      <c r="D54" s="42">
        <f>'Investointi-listaus'!G46</f>
        <v>0</v>
      </c>
      <c r="E54" s="193"/>
      <c r="F54" s="60">
        <f t="shared" si="0"/>
      </c>
      <c r="G54" s="193"/>
      <c r="H54" s="60"/>
      <c r="I54" s="42">
        <f t="shared" si="3"/>
      </c>
      <c r="J54" s="42">
        <f t="shared" si="4"/>
      </c>
      <c r="K54" s="60"/>
      <c r="L54" s="60"/>
      <c r="M54" s="61"/>
    </row>
    <row r="55" spans="1:13" ht="12.75">
      <c r="A55" s="65" t="str">
        <f>'Investointi-listaus'!B47</f>
        <v>8400/647</v>
      </c>
      <c r="B55" s="65" t="str">
        <f>'Investointi-listaus'!D47</f>
        <v>Kodjala asemakaava-alue rakentaminen</v>
      </c>
      <c r="C55" s="42">
        <f>'Investointi-listaus'!F47</f>
        <v>820000</v>
      </c>
      <c r="D55" s="42">
        <f>'Investointi-listaus'!G47</f>
        <v>0</v>
      </c>
      <c r="E55" s="193"/>
      <c r="F55" s="60">
        <f t="shared" si="0"/>
      </c>
      <c r="G55" s="193"/>
      <c r="H55" s="60"/>
      <c r="I55" s="42">
        <f t="shared" si="3"/>
      </c>
      <c r="J55" s="42">
        <f t="shared" si="4"/>
      </c>
      <c r="K55" s="60"/>
      <c r="L55" s="60"/>
      <c r="M55" s="61"/>
    </row>
    <row r="56" spans="1:13" ht="12.75">
      <c r="A56" s="65"/>
      <c r="B56" s="65"/>
      <c r="C56" s="42"/>
      <c r="D56" s="42"/>
      <c r="E56" s="193"/>
      <c r="F56" s="60">
        <f t="shared" si="0"/>
      </c>
      <c r="G56" s="193"/>
      <c r="H56" s="60"/>
      <c r="I56" s="42">
        <f t="shared" si="3"/>
      </c>
      <c r="J56" s="42">
        <f t="shared" si="4"/>
      </c>
      <c r="K56" s="60"/>
      <c r="L56" s="60"/>
      <c r="M56" s="61"/>
    </row>
    <row r="57" spans="1:13" ht="12.75">
      <c r="A57" s="65"/>
      <c r="B57" s="65"/>
      <c r="C57" s="42"/>
      <c r="D57" s="42"/>
      <c r="E57" s="193"/>
      <c r="F57" s="60">
        <f t="shared" si="0"/>
      </c>
      <c r="G57" s="193"/>
      <c r="H57" s="60"/>
      <c r="I57" s="42">
        <f t="shared" si="3"/>
      </c>
      <c r="J57" s="42">
        <f t="shared" si="4"/>
      </c>
      <c r="K57" s="60"/>
      <c r="L57" s="60"/>
      <c r="M57" s="61"/>
    </row>
    <row r="58" spans="1:13" ht="12.75">
      <c r="A58" s="65"/>
      <c r="B58" s="65"/>
      <c r="C58" s="42"/>
      <c r="D58" s="42"/>
      <c r="E58" s="193"/>
      <c r="F58" s="60">
        <f t="shared" si="0"/>
      </c>
      <c r="G58" s="193"/>
      <c r="H58" s="60"/>
      <c r="I58" s="42">
        <f t="shared" si="3"/>
      </c>
      <c r="J58" s="42">
        <f t="shared" si="4"/>
      </c>
      <c r="K58" s="60"/>
      <c r="L58" s="60"/>
      <c r="M58" s="61"/>
    </row>
    <row r="59" spans="1:13" ht="12.75">
      <c r="A59" s="65"/>
      <c r="B59" s="65"/>
      <c r="C59" s="42"/>
      <c r="D59" s="42"/>
      <c r="E59" s="193"/>
      <c r="F59" s="60">
        <f t="shared" si="0"/>
      </c>
      <c r="G59" s="193"/>
      <c r="H59" s="60"/>
      <c r="I59" s="42">
        <f t="shared" si="3"/>
      </c>
      <c r="J59" s="42">
        <f t="shared" si="4"/>
      </c>
      <c r="K59" s="60"/>
      <c r="L59" s="60"/>
      <c r="M59" s="61"/>
    </row>
    <row r="60" spans="1:13" ht="12.75">
      <c r="A60" s="59"/>
      <c r="B60" s="59"/>
      <c r="C60" s="42"/>
      <c r="D60" s="42"/>
      <c r="E60" s="193"/>
      <c r="F60" s="60">
        <f t="shared" si="0"/>
      </c>
      <c r="G60" s="193"/>
      <c r="H60" s="60"/>
      <c r="I60" s="42">
        <f t="shared" si="3"/>
      </c>
      <c r="J60" s="42">
        <f t="shared" si="4"/>
      </c>
      <c r="K60" s="60"/>
      <c r="L60" s="60"/>
      <c r="M60" s="61"/>
    </row>
    <row r="61" spans="1:13" ht="12.75">
      <c r="A61" s="54">
        <f>'Investointi-listaus'!B48</f>
        <v>0</v>
      </c>
      <c r="B61" s="54" t="str">
        <f>'Investointi-listaus'!D48</f>
        <v>PÄÄLLYSTYKSET</v>
      </c>
      <c r="C61" s="63"/>
      <c r="D61" s="63"/>
      <c r="E61" s="193"/>
      <c r="F61" s="60">
        <f t="shared" si="0"/>
      </c>
      <c r="G61" s="193"/>
      <c r="H61" s="57"/>
      <c r="I61" s="42">
        <f t="shared" si="3"/>
      </c>
      <c r="J61" s="42">
        <f t="shared" si="4"/>
      </c>
      <c r="K61" s="57"/>
      <c r="L61" s="57"/>
      <c r="M61" s="58"/>
    </row>
    <row r="62" spans="1:13" ht="12.75">
      <c r="A62" s="59" t="str">
        <f>'Investointi-listaus'!B49</f>
        <v>8400/649</v>
      </c>
      <c r="B62" s="59" t="str">
        <f>'Investointi-listaus'!D49</f>
        <v>Päällystysohjelman mukaiset kohteet</v>
      </c>
      <c r="C62" s="42">
        <f>'Investointi-listaus'!F49</f>
        <v>1000000</v>
      </c>
      <c r="D62" s="42">
        <f>'Investointi-listaus'!G49</f>
        <v>250000</v>
      </c>
      <c r="E62" s="195">
        <v>44805</v>
      </c>
      <c r="F62" s="60">
        <f t="shared" si="0"/>
        <v>180</v>
      </c>
      <c r="G62" s="193">
        <v>4020</v>
      </c>
      <c r="H62" s="60" t="s">
        <v>178</v>
      </c>
      <c r="I62" s="42">
        <f t="shared" si="3"/>
        <v>16666.666666666668</v>
      </c>
      <c r="J62" s="42">
        <f t="shared" si="4"/>
        <v>5555.555555555557</v>
      </c>
      <c r="K62" s="60"/>
      <c r="L62" s="60"/>
      <c r="M62" s="61"/>
    </row>
    <row r="63" spans="1:13" ht="12.75">
      <c r="A63" s="59"/>
      <c r="B63" s="59"/>
      <c r="C63" s="42"/>
      <c r="D63" s="42"/>
      <c r="E63" s="193"/>
      <c r="F63" s="60">
        <f t="shared" si="0"/>
      </c>
      <c r="G63" s="193"/>
      <c r="H63" s="60"/>
      <c r="I63" s="42">
        <f t="shared" si="3"/>
      </c>
      <c r="J63" s="42">
        <f t="shared" si="4"/>
      </c>
      <c r="K63" s="60"/>
      <c r="L63" s="60"/>
      <c r="M63" s="61"/>
    </row>
    <row r="64" spans="1:13" ht="12.75">
      <c r="A64" s="54">
        <f>'Investointi-listaus'!B50</f>
        <v>0</v>
      </c>
      <c r="B64" s="54" t="str">
        <f>'Investointi-listaus'!D50</f>
        <v>HULEVESIJÄRJESTELMÄT</v>
      </c>
      <c r="C64" s="63"/>
      <c r="D64" s="63"/>
      <c r="E64" s="193"/>
      <c r="F64" s="60">
        <f t="shared" si="0"/>
      </c>
      <c r="G64" s="193"/>
      <c r="H64" s="57"/>
      <c r="I64" s="42">
        <f t="shared" si="3"/>
      </c>
      <c r="J64" s="42">
        <f t="shared" si="4"/>
      </c>
      <c r="K64" s="57"/>
      <c r="L64" s="57"/>
      <c r="M64" s="58"/>
    </row>
    <row r="65" spans="1:13" ht="12.75">
      <c r="A65" s="59" t="str">
        <f>'Investointi-listaus'!B51</f>
        <v>8400/712</v>
      </c>
      <c r="B65" s="59" t="str">
        <f>'Investointi-listaus'!D51</f>
        <v>Huovinojan putkitus</v>
      </c>
      <c r="C65" s="42">
        <f>'Investointi-listaus'!F51</f>
        <v>50000</v>
      </c>
      <c r="D65" s="42">
        <f>'Investointi-listaus'!G51</f>
        <v>50000</v>
      </c>
      <c r="E65" s="195">
        <v>44774</v>
      </c>
      <c r="F65" s="60">
        <f t="shared" si="0"/>
        <v>180</v>
      </c>
      <c r="G65" s="193">
        <v>4020</v>
      </c>
      <c r="H65" s="60" t="s">
        <v>178</v>
      </c>
      <c r="I65" s="42">
        <f t="shared" si="3"/>
        <v>3333.333333333333</v>
      </c>
      <c r="J65" s="42">
        <f t="shared" si="4"/>
        <v>1388.8888888888887</v>
      </c>
      <c r="K65" s="60"/>
      <c r="L65" s="60"/>
      <c r="M65" s="61"/>
    </row>
    <row r="66" spans="1:13" ht="12.75">
      <c r="A66" s="196" t="str">
        <f>'Investointi-listaus'!B52</f>
        <v>8400/650</v>
      </c>
      <c r="B66" s="196" t="str">
        <f>'Investointi-listaus'!D52</f>
        <v>Hulevesijärjestelmien täydentämiset ja kunnostukset</v>
      </c>
      <c r="C66" s="199">
        <f>'Investointi-listaus'!F52</f>
        <v>0</v>
      </c>
      <c r="D66" s="200">
        <f>'Investointi-listaus'!G52</f>
        <v>60000</v>
      </c>
      <c r="E66" s="198">
        <v>44562</v>
      </c>
      <c r="F66" s="196">
        <f t="shared" si="0"/>
        <v>360</v>
      </c>
      <c r="G66" s="196">
        <v>4020</v>
      </c>
      <c r="H66" s="196" t="s">
        <v>184</v>
      </c>
      <c r="I66" s="199">
        <f t="shared" si="3"/>
        <v>2000</v>
      </c>
      <c r="J66" s="199">
        <f t="shared" si="4"/>
        <v>2000</v>
      </c>
      <c r="K66" s="60"/>
      <c r="L66" s="60"/>
      <c r="M66" s="61"/>
    </row>
    <row r="67" spans="1:13" ht="12.75">
      <c r="A67" s="54">
        <f>'Investointi-listaus'!B53</f>
        <v>0</v>
      </c>
      <c r="B67" s="54" t="str">
        <f>'Investointi-listaus'!D53</f>
        <v>TIEVALAISTUS </v>
      </c>
      <c r="C67" s="63"/>
      <c r="D67" s="63"/>
      <c r="E67" s="193"/>
      <c r="F67" s="60">
        <f t="shared" si="0"/>
      </c>
      <c r="G67" s="193"/>
      <c r="H67" s="57"/>
      <c r="I67" s="42">
        <f t="shared" si="3"/>
      </c>
      <c r="J67" s="42">
        <f t="shared" si="4"/>
      </c>
      <c r="K67" s="57"/>
      <c r="L67" s="57"/>
      <c r="M67" s="58"/>
    </row>
    <row r="68" spans="1:13" ht="12.75">
      <c r="A68" s="59" t="str">
        <f>'Investointi-listaus'!B54</f>
        <v>8400/651</v>
      </c>
      <c r="B68" s="59" t="str">
        <f>'Investointi-listaus'!D54</f>
        <v>Katuvalojen saneeraus</v>
      </c>
      <c r="C68" s="42">
        <f>'Investointi-listaus'!F54</f>
        <v>400000</v>
      </c>
      <c r="D68" s="42">
        <f>'Investointi-listaus'!G54</f>
        <v>200000</v>
      </c>
      <c r="E68" s="195">
        <v>44835</v>
      </c>
      <c r="F68" s="60">
        <f t="shared" si="0"/>
        <v>180</v>
      </c>
      <c r="G68" s="193">
        <v>4030</v>
      </c>
      <c r="H68" s="60" t="s">
        <v>188</v>
      </c>
      <c r="I68" s="42">
        <f t="shared" si="3"/>
        <v>13333.333333333332</v>
      </c>
      <c r="J68" s="42">
        <f t="shared" si="4"/>
        <v>3333.333333333332</v>
      </c>
      <c r="K68" s="60"/>
      <c r="L68" s="60"/>
      <c r="M68" s="61"/>
    </row>
    <row r="69" spans="1:13" ht="12.75">
      <c r="A69" s="59"/>
      <c r="B69" s="59"/>
      <c r="C69" s="42"/>
      <c r="D69" s="42"/>
      <c r="E69" s="193"/>
      <c r="F69" s="60">
        <f t="shared" si="0"/>
      </c>
      <c r="G69" s="193"/>
      <c r="H69" s="60"/>
      <c r="I69" s="42">
        <f t="shared" si="3"/>
      </c>
      <c r="J69" s="42">
        <f t="shared" si="4"/>
      </c>
      <c r="K69" s="60"/>
      <c r="L69" s="60"/>
      <c r="M69" s="61"/>
    </row>
    <row r="70" spans="1:13" ht="12.75">
      <c r="A70" s="54">
        <f>'Investointi-listaus'!B55</f>
        <v>0</v>
      </c>
      <c r="B70" s="54" t="str">
        <f>'Investointi-listaus'!D55</f>
        <v>YLEISET ALUEET</v>
      </c>
      <c r="C70" s="63"/>
      <c r="D70" s="63"/>
      <c r="E70" s="193"/>
      <c r="F70" s="60">
        <f t="shared" si="0"/>
      </c>
      <c r="G70" s="193"/>
      <c r="H70" s="57"/>
      <c r="I70" s="42">
        <f t="shared" si="3"/>
      </c>
      <c r="J70" s="42">
        <f t="shared" si="4"/>
      </c>
      <c r="K70" s="57"/>
      <c r="L70" s="57"/>
      <c r="M70" s="58"/>
    </row>
    <row r="71" spans="1:13" ht="12.75">
      <c r="A71" s="59" t="str">
        <f>'Investointi-listaus'!B56</f>
        <v>8400/401</v>
      </c>
      <c r="B71" s="59" t="str">
        <f>'Investointi-listaus'!D56</f>
        <v>Sirpunpuisto</v>
      </c>
      <c r="C71" s="59">
        <f>'Investointi-listaus'!F56</f>
        <v>50000</v>
      </c>
      <c r="D71" s="59">
        <f>'Investointi-listaus'!G56</f>
        <v>50000</v>
      </c>
      <c r="E71" s="195">
        <v>44866</v>
      </c>
      <c r="F71" s="60">
        <f t="shared" si="0"/>
        <v>180</v>
      </c>
      <c r="G71" s="193">
        <v>4040</v>
      </c>
      <c r="H71" s="57" t="s">
        <v>178</v>
      </c>
      <c r="I71" s="42">
        <f t="shared" si="3"/>
        <v>3333.333333333333</v>
      </c>
      <c r="J71" s="42">
        <f t="shared" si="4"/>
        <v>555.5555555555552</v>
      </c>
      <c r="K71" s="57"/>
      <c r="L71" s="57"/>
      <c r="M71" s="58"/>
    </row>
    <row r="72" spans="1:13" ht="12.75">
      <c r="A72" s="59" t="str">
        <f>'Investointi-listaus'!B57</f>
        <v>8400/653</v>
      </c>
      <c r="B72" s="59" t="str">
        <f>'Investointi-listaus'!D57</f>
        <v>Leikkikenttien varusteiden ja turvatuotteiden uusimiset</v>
      </c>
      <c r="C72" s="59">
        <f>'Investointi-listaus'!F57</f>
        <v>0</v>
      </c>
      <c r="D72" s="59">
        <f>'Investointi-listaus'!G57</f>
        <v>40000</v>
      </c>
      <c r="E72" s="195">
        <v>44896</v>
      </c>
      <c r="F72" s="60">
        <f aca="true" t="shared" si="5" ref="F72:F129">IF(H72="","",VLOOKUP(H72,$P$4:$R$31,3,FALSE))</f>
        <v>36</v>
      </c>
      <c r="G72" s="193">
        <v>4080</v>
      </c>
      <c r="H72" s="60" t="s">
        <v>199</v>
      </c>
      <c r="I72" s="42">
        <f aca="true" t="shared" si="6" ref="I72:I128">IF(F72="","",D72/F72*12)</f>
        <v>13333.333333333332</v>
      </c>
      <c r="J72" s="42">
        <f aca="true" t="shared" si="7" ref="J72:J128">IF(E72="","",ROUND(_xlfn.DAYS($N$1,E72)/30,0)*D72/F72+I72)</f>
        <v>1111.1111111111095</v>
      </c>
      <c r="K72" s="60"/>
      <c r="L72" s="60"/>
      <c r="M72" s="61"/>
    </row>
    <row r="73" spans="1:13" ht="12.75">
      <c r="A73" s="59" t="str">
        <f>'Investointi-listaus'!B58</f>
        <v>8400/661</v>
      </c>
      <c r="B73" s="59" t="str">
        <f>'Investointi-listaus'!D58</f>
        <v>Koirapuiston rakentaminen</v>
      </c>
      <c r="C73" s="59">
        <f>'Investointi-listaus'!F58</f>
        <v>20000</v>
      </c>
      <c r="D73" s="59">
        <f>'Investointi-listaus'!G58</f>
        <v>20000</v>
      </c>
      <c r="E73" s="195">
        <v>44805</v>
      </c>
      <c r="F73" s="60">
        <f t="shared" si="5"/>
        <v>180</v>
      </c>
      <c r="G73" s="193">
        <v>4040</v>
      </c>
      <c r="H73" s="60" t="s">
        <v>178</v>
      </c>
      <c r="I73" s="42">
        <f t="shared" si="6"/>
        <v>1333.3333333333335</v>
      </c>
      <c r="J73" s="42">
        <f t="shared" si="7"/>
        <v>444.44444444444457</v>
      </c>
      <c r="K73" s="60"/>
      <c r="L73" s="60"/>
      <c r="M73" s="61"/>
    </row>
    <row r="74" spans="1:13" ht="12.75">
      <c r="A74" s="196" t="str">
        <f>'Investointi-listaus'!B59</f>
        <v>8400/714</v>
      </c>
      <c r="B74" s="196" t="str">
        <f>'Investointi-listaus'!D59</f>
        <v>Betoninen skeittiparkki </v>
      </c>
      <c r="C74" s="196">
        <f>'Investointi-listaus'!F59</f>
        <v>100000</v>
      </c>
      <c r="D74" s="196">
        <f>'Investointi-listaus'!G59</f>
        <v>100000</v>
      </c>
      <c r="E74" s="198">
        <v>44774</v>
      </c>
      <c r="F74" s="196">
        <f t="shared" si="5"/>
        <v>240</v>
      </c>
      <c r="G74" s="196">
        <v>2400</v>
      </c>
      <c r="H74" s="196" t="s">
        <v>180</v>
      </c>
      <c r="I74" s="199">
        <f t="shared" si="6"/>
        <v>5000</v>
      </c>
      <c r="J74" s="199">
        <f t="shared" si="7"/>
        <v>2083.3333333333335</v>
      </c>
      <c r="K74" s="60"/>
      <c r="L74" s="60"/>
      <c r="M74" s="61"/>
    </row>
    <row r="75" spans="1:13" ht="12.75">
      <c r="A75" s="196" t="str">
        <f>'Investointi-listaus'!B60</f>
        <v>8200/652</v>
      </c>
      <c r="B75" s="196" t="str">
        <f>'Investointi-listaus'!D60</f>
        <v>Uimarantojen peruskunnostukset ja parannukset</v>
      </c>
      <c r="C75" s="196">
        <f>'Investointi-listaus'!F60</f>
        <v>0</v>
      </c>
      <c r="D75" s="197">
        <f>'Investointi-listaus'!G60</f>
        <v>10000</v>
      </c>
      <c r="E75" s="198">
        <v>44805</v>
      </c>
      <c r="F75" s="196">
        <f t="shared" si="5"/>
        <v>240</v>
      </c>
      <c r="G75" s="196">
        <v>2470</v>
      </c>
      <c r="H75" s="196" t="s">
        <v>180</v>
      </c>
      <c r="I75" s="199">
        <f t="shared" si="6"/>
        <v>500</v>
      </c>
      <c r="J75" s="199">
        <f t="shared" si="7"/>
        <v>166.66666666666669</v>
      </c>
      <c r="K75" s="60"/>
      <c r="L75" s="60"/>
      <c r="M75" s="61"/>
    </row>
    <row r="76" spans="1:13" ht="12.75">
      <c r="A76" s="196" t="str">
        <f>'Investointi-listaus'!B61</f>
        <v>8200/659</v>
      </c>
      <c r="B76" s="196" t="str">
        <f>'Investointi-listaus'!D61</f>
        <v>Laitilan pesäpallokatsomo</v>
      </c>
      <c r="C76" s="196">
        <f>'Investointi-listaus'!F61</f>
        <v>260000</v>
      </c>
      <c r="D76" s="196">
        <f>'Investointi-listaus'!G61</f>
        <v>10000</v>
      </c>
      <c r="E76" s="198">
        <v>44896</v>
      </c>
      <c r="F76" s="196">
        <f t="shared" si="5"/>
        <v>240</v>
      </c>
      <c r="G76" s="196">
        <v>2460</v>
      </c>
      <c r="H76" s="196" t="s">
        <v>180</v>
      </c>
      <c r="I76" s="199">
        <f t="shared" si="6"/>
        <v>500</v>
      </c>
      <c r="J76" s="199">
        <f t="shared" si="7"/>
        <v>41.666666666666686</v>
      </c>
      <c r="K76" s="60"/>
      <c r="L76" s="60"/>
      <c r="M76" s="61"/>
    </row>
    <row r="77" spans="1:13" ht="12.75">
      <c r="A77" s="196" t="str">
        <f>'Investointi-listaus'!B62</f>
        <v>8200/656</v>
      </c>
      <c r="B77" s="196" t="str">
        <f>'Investointi-listaus'!D62</f>
        <v>Pesäpallokentän siirto Matikan alueelle</v>
      </c>
      <c r="C77" s="196">
        <f>'Investointi-listaus'!F62</f>
        <v>100000</v>
      </c>
      <c r="D77" s="197">
        <f>'Investointi-listaus'!G62</f>
        <v>100000</v>
      </c>
      <c r="E77" s="198">
        <v>44896</v>
      </c>
      <c r="F77" s="196">
        <f t="shared" si="5"/>
        <v>240</v>
      </c>
      <c r="G77" s="196">
        <v>2460</v>
      </c>
      <c r="H77" s="196" t="s">
        <v>180</v>
      </c>
      <c r="I77" s="199">
        <f t="shared" si="6"/>
        <v>5000</v>
      </c>
      <c r="J77" s="199">
        <f t="shared" si="7"/>
        <v>416.66666666666697</v>
      </c>
      <c r="K77" s="60"/>
      <c r="L77" s="60"/>
      <c r="M77" s="61"/>
    </row>
    <row r="78" spans="1:13" ht="12.75">
      <c r="A78" s="196" t="str">
        <f>'Investointi-listaus'!B63</f>
        <v>8200/748</v>
      </c>
      <c r="B78" s="196" t="str">
        <f>'Investointi-listaus'!D63</f>
        <v>Kauppilan umpipiha –museon perusnäyttelyn uudistam. </v>
      </c>
      <c r="C78" s="196">
        <f>'Investointi-listaus'!F63</f>
        <v>89781</v>
      </c>
      <c r="D78" s="197">
        <f>'Investointi-listaus'!G63</f>
        <v>89781</v>
      </c>
      <c r="E78" s="195">
        <v>44926</v>
      </c>
      <c r="F78" s="60">
        <f t="shared" si="5"/>
        <v>60</v>
      </c>
      <c r="G78" s="193">
        <v>2350</v>
      </c>
      <c r="H78" s="60" t="s">
        <v>196</v>
      </c>
      <c r="I78" s="42">
        <f t="shared" si="6"/>
        <v>17956.199999999997</v>
      </c>
      <c r="J78" s="42">
        <f>IF(E78="","",ROUND(_xlfn.DAYS($N$1,E78)/30,0)*D78/F78+I78)</f>
        <v>-3.637978807091713E-12</v>
      </c>
      <c r="K78" s="60"/>
      <c r="L78" s="60"/>
      <c r="M78" s="61"/>
    </row>
    <row r="79" spans="1:13" ht="12.75">
      <c r="A79" s="59"/>
      <c r="B79" s="59"/>
      <c r="C79" s="42"/>
      <c r="D79" s="42"/>
      <c r="E79" s="193"/>
      <c r="F79" s="60">
        <f t="shared" si="5"/>
      </c>
      <c r="G79" s="193"/>
      <c r="H79" s="60"/>
      <c r="I79" s="42">
        <f t="shared" si="6"/>
      </c>
      <c r="J79" s="42">
        <f t="shared" si="7"/>
      </c>
      <c r="K79" s="60"/>
      <c r="L79" s="60"/>
      <c r="M79" s="61"/>
    </row>
    <row r="80" spans="1:13" ht="12.75">
      <c r="A80" s="59"/>
      <c r="B80" s="59"/>
      <c r="C80" s="42"/>
      <c r="D80" s="42"/>
      <c r="E80" s="193"/>
      <c r="F80" s="60">
        <f t="shared" si="5"/>
      </c>
      <c r="G80" s="193"/>
      <c r="H80" s="60"/>
      <c r="I80" s="42">
        <f t="shared" si="6"/>
      </c>
      <c r="J80" s="42">
        <f t="shared" si="7"/>
      </c>
      <c r="K80" s="60"/>
      <c r="L80" s="60"/>
      <c r="M80" s="61"/>
    </row>
    <row r="81" spans="1:13" ht="12.75">
      <c r="A81" s="59"/>
      <c r="B81" s="59"/>
      <c r="C81" s="42"/>
      <c r="D81" s="42"/>
      <c r="E81" s="193"/>
      <c r="F81" s="60">
        <f t="shared" si="5"/>
      </c>
      <c r="G81" s="193"/>
      <c r="H81" s="60"/>
      <c r="I81" s="42">
        <f t="shared" si="6"/>
      </c>
      <c r="J81" s="42">
        <f t="shared" si="7"/>
      </c>
      <c r="K81" s="60"/>
      <c r="L81" s="60"/>
      <c r="M81" s="61"/>
    </row>
    <row r="82" spans="1:13" ht="12.75">
      <c r="A82" s="59"/>
      <c r="B82" s="59"/>
      <c r="C82" s="42"/>
      <c r="D82" s="42"/>
      <c r="E82" s="193"/>
      <c r="F82" s="60">
        <f t="shared" si="5"/>
      </c>
      <c r="G82" s="193"/>
      <c r="H82" s="60"/>
      <c r="I82" s="42">
        <f t="shared" si="6"/>
      </c>
      <c r="J82" s="42">
        <f t="shared" si="7"/>
      </c>
      <c r="K82" s="60"/>
      <c r="L82" s="60"/>
      <c r="M82" s="61"/>
    </row>
    <row r="83" spans="1:13" ht="12.75">
      <c r="A83" s="54">
        <f>'Investointi-listaus'!B64</f>
        <v>0</v>
      </c>
      <c r="B83" s="54" t="str">
        <f>'Investointi-listaus'!D64</f>
        <v>VESI- JA VIEMÄRILAITOS</v>
      </c>
      <c r="C83" s="63"/>
      <c r="D83" s="63"/>
      <c r="E83" s="193"/>
      <c r="F83" s="60">
        <f t="shared" si="5"/>
      </c>
      <c r="G83" s="193"/>
      <c r="H83" s="57"/>
      <c r="I83" s="42">
        <f t="shared" si="6"/>
      </c>
      <c r="J83" s="42">
        <f t="shared" si="7"/>
      </c>
      <c r="K83" s="57"/>
      <c r="L83" s="57"/>
      <c r="M83" s="58"/>
    </row>
    <row r="84" spans="1:13" ht="12.75">
      <c r="A84" s="54">
        <f>'Investointi-listaus'!B65</f>
        <v>0</v>
      </c>
      <c r="B84" s="54" t="str">
        <f>'Investointi-listaus'!D65</f>
        <v>VESIHUOLTOLAITOS</v>
      </c>
      <c r="C84" s="63"/>
      <c r="D84" s="63"/>
      <c r="E84" s="193"/>
      <c r="F84" s="60">
        <f t="shared" si="5"/>
      </c>
      <c r="G84" s="193"/>
      <c r="H84" s="57"/>
      <c r="I84" s="42">
        <f t="shared" si="6"/>
      </c>
      <c r="J84" s="42">
        <f t="shared" si="7"/>
      </c>
      <c r="K84" s="57"/>
      <c r="L84" s="57"/>
      <c r="M84" s="58"/>
    </row>
    <row r="85" spans="1:13" ht="12.75">
      <c r="A85" s="59" t="str">
        <f>'Investointi-listaus'!B66</f>
        <v>8500/716</v>
      </c>
      <c r="B85" s="59" t="str">
        <f>'Investointi-listaus'!D66</f>
        <v>Etäluettavat vesimittarit</v>
      </c>
      <c r="C85" s="59">
        <f>'Investointi-listaus'!F66</f>
        <v>0</v>
      </c>
      <c r="D85" s="59">
        <f>'Investointi-listaus'!G66</f>
        <v>50000</v>
      </c>
      <c r="E85" s="195">
        <v>44927</v>
      </c>
      <c r="F85" s="60">
        <f t="shared" si="5"/>
        <v>120</v>
      </c>
      <c r="G85" s="193">
        <v>4460</v>
      </c>
      <c r="H85" s="60" t="s">
        <v>189</v>
      </c>
      <c r="I85" s="42">
        <f t="shared" si="6"/>
        <v>5000</v>
      </c>
      <c r="J85" s="42">
        <f t="shared" si="7"/>
        <v>0</v>
      </c>
      <c r="K85" s="60"/>
      <c r="L85" s="60"/>
      <c r="M85" s="61"/>
    </row>
    <row r="86" spans="1:13" ht="12.75">
      <c r="A86" s="196" t="str">
        <f>'Investointi-listaus'!B67</f>
        <v>8500/663</v>
      </c>
      <c r="B86" s="196" t="str">
        <f>'Investointi-listaus'!D67</f>
        <v>Vesihuoltojärjestelmien kehittäminen</v>
      </c>
      <c r="C86" s="196">
        <f>'Investointi-listaus'!F67</f>
        <v>0</v>
      </c>
      <c r="D86" s="197">
        <f>'Investointi-listaus'!G67</f>
        <v>10000</v>
      </c>
      <c r="E86" s="198">
        <v>44562</v>
      </c>
      <c r="F86" s="196">
        <f t="shared" si="5"/>
        <v>360</v>
      </c>
      <c r="G86" s="196">
        <v>4460</v>
      </c>
      <c r="H86" s="196" t="s">
        <v>183</v>
      </c>
      <c r="I86" s="199">
        <f t="shared" si="6"/>
        <v>333.33333333333337</v>
      </c>
      <c r="J86" s="199">
        <f t="shared" si="7"/>
        <v>333.33333333333337</v>
      </c>
      <c r="K86" s="60"/>
      <c r="L86" s="60"/>
      <c r="M86" s="60"/>
    </row>
    <row r="87" spans="1:13" ht="12.75">
      <c r="A87" s="54">
        <f>'Investointi-listaus'!B68</f>
        <v>0</v>
      </c>
      <c r="B87" s="54" t="str">
        <f>'Investointi-listaus'!D68</f>
        <v>VESILAITOS</v>
      </c>
      <c r="C87" s="63"/>
      <c r="D87" s="63"/>
      <c r="E87" s="193"/>
      <c r="F87" s="60">
        <f t="shared" si="5"/>
      </c>
      <c r="G87" s="193"/>
      <c r="H87" s="57"/>
      <c r="I87" s="42">
        <f t="shared" si="6"/>
      </c>
      <c r="J87" s="42">
        <f t="shared" si="7"/>
      </c>
      <c r="K87" s="57"/>
      <c r="L87" s="57"/>
      <c r="M87" s="57"/>
    </row>
    <row r="88" spans="1:13" ht="12.75">
      <c r="A88" s="59" t="str">
        <f>'Investointi-listaus'!B69</f>
        <v>8500/664</v>
      </c>
      <c r="B88" s="59" t="str">
        <f>'Investointi-listaus'!D69</f>
        <v>Vesijohtoverkostojen saneeraukset</v>
      </c>
      <c r="C88" s="59">
        <f>'Investointi-listaus'!F69</f>
        <v>0</v>
      </c>
      <c r="D88" s="59">
        <f>'Investointi-listaus'!G69</f>
        <v>250000</v>
      </c>
      <c r="E88" s="195">
        <v>44927</v>
      </c>
      <c r="F88" s="60">
        <f t="shared" si="5"/>
        <v>360</v>
      </c>
      <c r="G88" s="193">
        <v>4460</v>
      </c>
      <c r="H88" s="60" t="s">
        <v>183</v>
      </c>
      <c r="I88" s="42">
        <f t="shared" si="6"/>
        <v>8333.333333333334</v>
      </c>
      <c r="J88" s="42">
        <f t="shared" si="7"/>
        <v>0</v>
      </c>
      <c r="K88" s="60"/>
      <c r="L88" s="60"/>
      <c r="M88" s="60"/>
    </row>
    <row r="89" spans="1:13" ht="12.75">
      <c r="A89" s="59" t="str">
        <f>'Investointi-listaus'!B70</f>
        <v>8500/666</v>
      </c>
      <c r="B89" s="59" t="str">
        <f>'Investointi-listaus'!D70</f>
        <v>Vesijohtoverkoston rakentaminen Laessaari</v>
      </c>
      <c r="C89" s="59">
        <f>'Investointi-listaus'!F70</f>
        <v>50000</v>
      </c>
      <c r="D89" s="59">
        <f>'Investointi-listaus'!G70</f>
        <v>50000</v>
      </c>
      <c r="E89" s="195">
        <v>44896</v>
      </c>
      <c r="F89" s="60">
        <f t="shared" si="5"/>
        <v>360</v>
      </c>
      <c r="G89" s="193">
        <v>4460</v>
      </c>
      <c r="H89" s="60" t="s">
        <v>183</v>
      </c>
      <c r="I89" s="42">
        <f t="shared" si="6"/>
        <v>1666.6666666666665</v>
      </c>
      <c r="J89" s="42">
        <f t="shared" si="7"/>
        <v>138.8888888888887</v>
      </c>
      <c r="K89" s="60"/>
      <c r="L89" s="60"/>
      <c r="M89" s="60"/>
    </row>
    <row r="90" spans="1:13" ht="12.75">
      <c r="A90" s="59" t="str">
        <f>'Investointi-listaus'!B71</f>
        <v>8500/667</v>
      </c>
      <c r="B90" s="59" t="str">
        <f>'Investointi-listaus'!D71</f>
        <v>Vesijohtoverkoston rakentaminen Kotoharju</v>
      </c>
      <c r="C90" s="59">
        <f>'Investointi-listaus'!F71</f>
        <v>60000</v>
      </c>
      <c r="D90" s="59">
        <f>'Investointi-listaus'!G71</f>
        <v>10000</v>
      </c>
      <c r="E90" s="195">
        <v>45261</v>
      </c>
      <c r="F90" s="60">
        <f t="shared" si="5"/>
        <v>360</v>
      </c>
      <c r="G90" s="193">
        <v>4460</v>
      </c>
      <c r="H90" s="60" t="s">
        <v>183</v>
      </c>
      <c r="I90" s="42">
        <f t="shared" si="6"/>
        <v>333.33333333333337</v>
      </c>
      <c r="J90" s="42">
        <f t="shared" si="7"/>
        <v>-305.55555555555554</v>
      </c>
      <c r="K90" s="60"/>
      <c r="L90" s="60"/>
      <c r="M90" s="60"/>
    </row>
    <row r="91" spans="1:13" ht="12.75">
      <c r="A91" s="59" t="str">
        <f>'Investointi-listaus'!B72</f>
        <v>8500/668</v>
      </c>
      <c r="B91" s="59" t="str">
        <f>'Investointi-listaus'!D72</f>
        <v>Vesijohtoverkoston rakentaminen Kodjala</v>
      </c>
      <c r="C91" s="59">
        <f>'Investointi-listaus'!F72</f>
        <v>50000</v>
      </c>
      <c r="D91" s="59">
        <f>'Investointi-listaus'!G72</f>
        <v>0</v>
      </c>
      <c r="E91" s="193"/>
      <c r="F91" s="60">
        <f t="shared" si="5"/>
      </c>
      <c r="G91" s="193"/>
      <c r="H91" s="60"/>
      <c r="I91" s="42">
        <f t="shared" si="6"/>
      </c>
      <c r="J91" s="42">
        <f t="shared" si="7"/>
      </c>
      <c r="K91" s="60"/>
      <c r="L91" s="60"/>
      <c r="M91" s="60"/>
    </row>
    <row r="92" spans="1:13" ht="12.75">
      <c r="A92" s="59"/>
      <c r="B92" s="59"/>
      <c r="C92" s="42"/>
      <c r="D92" s="42"/>
      <c r="E92" s="193"/>
      <c r="F92" s="60">
        <f t="shared" si="5"/>
      </c>
      <c r="G92" s="193"/>
      <c r="H92" s="60"/>
      <c r="I92" s="42">
        <f t="shared" si="6"/>
      </c>
      <c r="J92" s="42">
        <f t="shared" si="7"/>
      </c>
      <c r="K92" s="60"/>
      <c r="L92" s="60"/>
      <c r="M92" s="60"/>
    </row>
    <row r="93" spans="1:13" ht="12.75">
      <c r="A93" s="59"/>
      <c r="B93" s="59"/>
      <c r="C93" s="42"/>
      <c r="D93" s="42"/>
      <c r="E93" s="193"/>
      <c r="F93" s="60">
        <f t="shared" si="5"/>
      </c>
      <c r="G93" s="193"/>
      <c r="H93" s="60"/>
      <c r="I93" s="42">
        <f t="shared" si="6"/>
      </c>
      <c r="J93" s="42">
        <f t="shared" si="7"/>
      </c>
      <c r="K93" s="60"/>
      <c r="L93" s="60"/>
      <c r="M93" s="60"/>
    </row>
    <row r="94" spans="1:13" ht="12.75">
      <c r="A94" s="54">
        <f>'Investointi-listaus'!B73</f>
        <v>0</v>
      </c>
      <c r="B94" s="54" t="str">
        <f>'Investointi-listaus'!D73</f>
        <v>VIEMÄRILAITOS</v>
      </c>
      <c r="C94" s="63"/>
      <c r="D94" s="63"/>
      <c r="E94" s="193"/>
      <c r="F94" s="60">
        <f t="shared" si="5"/>
      </c>
      <c r="G94" s="193"/>
      <c r="H94" s="57"/>
      <c r="I94" s="42">
        <f t="shared" si="6"/>
      </c>
      <c r="J94" s="42">
        <f t="shared" si="7"/>
      </c>
      <c r="K94" s="57"/>
      <c r="L94" s="57"/>
      <c r="M94" s="57"/>
    </row>
    <row r="95" spans="1:13" ht="12.75">
      <c r="A95" s="59" t="str">
        <f>'Investointi-listaus'!B74</f>
        <v>8500/669</v>
      </c>
      <c r="B95" s="59" t="str">
        <f>'Investointi-listaus'!D74</f>
        <v>Viemäriverkoston saneeraukset</v>
      </c>
      <c r="C95" s="59">
        <f>'Investointi-listaus'!F74</f>
        <v>0</v>
      </c>
      <c r="D95" s="59">
        <f>'Investointi-listaus'!G74</f>
        <v>200000</v>
      </c>
      <c r="E95" s="195">
        <v>44927</v>
      </c>
      <c r="F95" s="60">
        <f t="shared" si="5"/>
        <v>360</v>
      </c>
      <c r="G95" s="193">
        <v>4470</v>
      </c>
      <c r="H95" s="60" t="s">
        <v>184</v>
      </c>
      <c r="I95" s="42">
        <f t="shared" si="6"/>
        <v>6666.666666666666</v>
      </c>
      <c r="J95" s="42">
        <f t="shared" si="7"/>
        <v>-9.094947017729282E-13</v>
      </c>
      <c r="K95" s="60"/>
      <c r="L95" s="60"/>
      <c r="M95" s="60"/>
    </row>
    <row r="96" spans="1:13" ht="12.75">
      <c r="A96" s="59" t="str">
        <f>'Investointi-listaus'!B75</f>
        <v>8500/670</v>
      </c>
      <c r="B96" s="59" t="str">
        <f>'Investointi-listaus'!D75</f>
        <v>Jätevesipumppaamoiden saneeraukset</v>
      </c>
      <c r="C96" s="59">
        <f>'Investointi-listaus'!F75</f>
        <v>0</v>
      </c>
      <c r="D96" s="59">
        <f>'Investointi-listaus'!G75</f>
        <v>60000</v>
      </c>
      <c r="E96" s="195">
        <v>44805</v>
      </c>
      <c r="F96" s="60">
        <f t="shared" si="5"/>
        <v>360</v>
      </c>
      <c r="G96" s="193">
        <v>4470</v>
      </c>
      <c r="H96" s="60" t="s">
        <v>184</v>
      </c>
      <c r="I96" s="42">
        <f t="shared" si="6"/>
        <v>2000</v>
      </c>
      <c r="J96" s="42">
        <f t="shared" si="7"/>
        <v>666.6666666666667</v>
      </c>
      <c r="K96" s="60"/>
      <c r="L96" s="60"/>
      <c r="M96" s="60"/>
    </row>
    <row r="97" spans="1:13" ht="12.75">
      <c r="A97" s="59" t="str">
        <f>'Investointi-listaus'!B76</f>
        <v>8500/672</v>
      </c>
      <c r="B97" s="59" t="str">
        <f>'Investointi-listaus'!D76</f>
        <v>Viemäriverkoston rakentaminen Laessaari</v>
      </c>
      <c r="C97" s="59">
        <f>'Investointi-listaus'!F76</f>
        <v>70000</v>
      </c>
      <c r="D97" s="59">
        <f>'Investointi-listaus'!G76</f>
        <v>70000</v>
      </c>
      <c r="E97" s="195">
        <v>44896</v>
      </c>
      <c r="F97" s="60">
        <f t="shared" si="5"/>
        <v>360</v>
      </c>
      <c r="G97" s="193">
        <v>4470</v>
      </c>
      <c r="H97" s="60" t="s">
        <v>184</v>
      </c>
      <c r="I97" s="42">
        <f t="shared" si="6"/>
        <v>2333.3333333333335</v>
      </c>
      <c r="J97" s="42">
        <f t="shared" si="7"/>
        <v>194.4444444444448</v>
      </c>
      <c r="K97" s="60"/>
      <c r="L97" s="60"/>
      <c r="M97" s="60"/>
    </row>
    <row r="98" spans="1:13" ht="12.75">
      <c r="A98" s="59" t="str">
        <f>'Investointi-listaus'!B77</f>
        <v>8500/673</v>
      </c>
      <c r="B98" s="59" t="str">
        <f>'Investointi-listaus'!D77</f>
        <v>Viemäriverkoston rakentaminen Kotoharju</v>
      </c>
      <c r="C98" s="59">
        <f>'Investointi-listaus'!F77</f>
        <v>60000</v>
      </c>
      <c r="D98" s="59">
        <f>'Investointi-listaus'!G77</f>
        <v>10000</v>
      </c>
      <c r="E98" s="195">
        <v>45261</v>
      </c>
      <c r="F98" s="60">
        <f t="shared" si="5"/>
      </c>
      <c r="G98" s="193">
        <v>4470</v>
      </c>
      <c r="H98" s="60"/>
      <c r="I98" s="42">
        <f t="shared" si="6"/>
      </c>
      <c r="J98" s="42"/>
      <c r="K98" s="60"/>
      <c r="L98" s="60"/>
      <c r="M98" s="60"/>
    </row>
    <row r="99" spans="1:13" ht="12.75">
      <c r="A99" s="59" t="str">
        <f>'Investointi-listaus'!B78</f>
        <v>8500/674</v>
      </c>
      <c r="B99" s="59" t="str">
        <f>'Investointi-listaus'!D78</f>
        <v>Viemäriverkoston rakentaminen Kodjala</v>
      </c>
      <c r="C99" s="59">
        <f>'Investointi-listaus'!F78</f>
        <v>50000</v>
      </c>
      <c r="D99" s="59">
        <f>'Investointi-listaus'!G78</f>
        <v>0</v>
      </c>
      <c r="E99" s="193"/>
      <c r="F99" s="60">
        <f t="shared" si="5"/>
      </c>
      <c r="G99" s="193">
        <v>4470</v>
      </c>
      <c r="H99" s="60"/>
      <c r="I99" s="42">
        <f t="shared" si="6"/>
      </c>
      <c r="J99" s="42">
        <f t="shared" si="7"/>
      </c>
      <c r="K99" s="60"/>
      <c r="L99" s="60"/>
      <c r="M99" s="60"/>
    </row>
    <row r="100" spans="1:13" ht="12.75">
      <c r="A100" s="59" t="str">
        <f>'Investointi-listaus'!B79</f>
        <v>8500/749</v>
      </c>
      <c r="B100" s="59" t="str">
        <f>'Investointi-listaus'!D79</f>
        <v>Viemäriverkoston rakentaminen Kovero</v>
      </c>
      <c r="C100" s="59">
        <f>'Investointi-listaus'!F79</f>
        <v>80000</v>
      </c>
      <c r="D100" s="59">
        <f>'Investointi-listaus'!G79</f>
        <v>80000</v>
      </c>
      <c r="E100" s="195">
        <v>44896</v>
      </c>
      <c r="F100" s="60">
        <f t="shared" si="5"/>
        <v>360</v>
      </c>
      <c r="G100" s="193">
        <v>4470</v>
      </c>
      <c r="H100" s="60" t="s">
        <v>184</v>
      </c>
      <c r="I100" s="42">
        <f t="shared" si="6"/>
        <v>2666.666666666667</v>
      </c>
      <c r="J100" s="42">
        <f t="shared" si="7"/>
        <v>222.22222222222263</v>
      </c>
      <c r="K100" s="60"/>
      <c r="L100" s="60"/>
      <c r="M100" s="60"/>
    </row>
    <row r="101" spans="1:13" ht="12.75">
      <c r="A101" s="59"/>
      <c r="B101" s="59"/>
      <c r="C101" s="42"/>
      <c r="D101" s="42"/>
      <c r="E101" s="193"/>
      <c r="F101" s="60"/>
      <c r="G101" s="193"/>
      <c r="H101" s="60"/>
      <c r="I101" s="42"/>
      <c r="J101" s="42"/>
      <c r="K101" s="60"/>
      <c r="L101" s="60"/>
      <c r="M101" s="60"/>
    </row>
    <row r="102" spans="1:13" ht="12.75">
      <c r="A102" s="54">
        <f>'Investointi-listaus'!B80</f>
        <v>602</v>
      </c>
      <c r="B102" s="54" t="str">
        <f>'Investointi-listaus'!D80</f>
        <v>IRTAIN OMAISUUS</v>
      </c>
      <c r="C102" s="63"/>
      <c r="D102" s="63"/>
      <c r="E102" s="193"/>
      <c r="F102" s="60">
        <f t="shared" si="5"/>
      </c>
      <c r="G102" s="193"/>
      <c r="H102" s="57"/>
      <c r="I102" s="42">
        <f t="shared" si="6"/>
      </c>
      <c r="J102" s="42">
        <f t="shared" si="7"/>
      </c>
      <c r="K102" s="57"/>
      <c r="L102" s="57"/>
      <c r="M102" s="57"/>
    </row>
    <row r="103" spans="1:13" ht="12.75">
      <c r="A103" s="59" t="str">
        <f>'Investointi-listaus'!B81</f>
        <v>8100/766</v>
      </c>
      <c r="B103" s="59" t="str">
        <f>'Investointi-listaus'!D81</f>
        <v>Kotisivujen uusinta</v>
      </c>
      <c r="C103" s="42">
        <f>'Investointi-listaus'!F81</f>
        <v>60000</v>
      </c>
      <c r="D103" s="42">
        <f>'Investointi-listaus'!G81</f>
        <v>60000</v>
      </c>
      <c r="E103" s="195">
        <v>44835</v>
      </c>
      <c r="F103" s="60">
        <f t="shared" si="5"/>
        <v>36</v>
      </c>
      <c r="G103" s="193">
        <v>1390</v>
      </c>
      <c r="H103" s="60" t="s">
        <v>165</v>
      </c>
      <c r="I103" s="42">
        <f t="shared" si="6"/>
        <v>20000</v>
      </c>
      <c r="J103" s="42">
        <f t="shared" si="7"/>
        <v>5000</v>
      </c>
      <c r="K103" s="60"/>
      <c r="L103" s="60"/>
      <c r="M103" s="60"/>
    </row>
    <row r="104" spans="1:13" ht="12.75">
      <c r="A104" s="59" t="str">
        <f>'Investointi-listaus'!B82</f>
        <v>8100/750</v>
      </c>
      <c r="B104" s="59" t="str">
        <f>'Investointi-listaus'!D82</f>
        <v>Windows Server Datacenterlis. uusinta ja Device cal lis. Hankinta u</v>
      </c>
      <c r="C104" s="42">
        <f>'Investointi-listaus'!F82</f>
        <v>20000</v>
      </c>
      <c r="D104" s="42">
        <f>'Investointi-listaus'!G82</f>
        <v>20000</v>
      </c>
      <c r="E104" s="195">
        <v>44593</v>
      </c>
      <c r="F104" s="60">
        <f t="shared" si="5"/>
        <v>36</v>
      </c>
      <c r="G104" s="193">
        <v>1390</v>
      </c>
      <c r="H104" s="60" t="s">
        <v>165</v>
      </c>
      <c r="I104" s="42">
        <f t="shared" si="6"/>
        <v>6666.666666666666</v>
      </c>
      <c r="J104" s="42">
        <f t="shared" si="7"/>
        <v>6111.11111111111</v>
      </c>
      <c r="K104" s="60"/>
      <c r="L104" s="60"/>
      <c r="M104" s="60"/>
    </row>
    <row r="105" spans="1:13" ht="12.75">
      <c r="A105" s="59" t="str">
        <f>'Investointi-listaus'!B83</f>
        <v>8100/751</v>
      </c>
      <c r="B105" s="59" t="str">
        <f>'Investointi-listaus'!D83</f>
        <v>Talouden järjestelmäuudistus </v>
      </c>
      <c r="C105" s="42">
        <f>'Investointi-listaus'!F83</f>
        <v>190000</v>
      </c>
      <c r="D105" s="42">
        <f>'Investointi-listaus'!G83</f>
        <v>20000</v>
      </c>
      <c r="E105" s="195">
        <v>44835</v>
      </c>
      <c r="F105" s="60">
        <f t="shared" si="5"/>
        <v>36</v>
      </c>
      <c r="G105" s="193">
        <v>1390</v>
      </c>
      <c r="H105" s="60" t="s">
        <v>165</v>
      </c>
      <c r="I105" s="42">
        <f t="shared" si="6"/>
        <v>6666.666666666666</v>
      </c>
      <c r="J105" s="42">
        <f t="shared" si="7"/>
        <v>1666.666666666666</v>
      </c>
      <c r="K105" s="60"/>
      <c r="L105" s="60"/>
      <c r="M105" s="60"/>
    </row>
    <row r="106" spans="1:13" ht="12.75">
      <c r="A106" s="59" t="str">
        <f>'Investointi-listaus'!B84</f>
        <v>8100/731</v>
      </c>
      <c r="B106" s="59" t="str">
        <f>'Investointi-listaus'!D84</f>
        <v>HR-ohjelmistojen kehittäminen</v>
      </c>
      <c r="C106" s="42">
        <f>'Investointi-listaus'!F84</f>
        <v>22000</v>
      </c>
      <c r="D106" s="42">
        <f>'Investointi-listaus'!G84</f>
        <v>22000</v>
      </c>
      <c r="E106" s="195">
        <v>44713</v>
      </c>
      <c r="F106" s="60">
        <f t="shared" si="5"/>
        <v>36</v>
      </c>
      <c r="G106" s="193">
        <v>1390</v>
      </c>
      <c r="H106" s="60" t="s">
        <v>165</v>
      </c>
      <c r="I106" s="42">
        <f t="shared" si="6"/>
        <v>7333.333333333333</v>
      </c>
      <c r="J106" s="42">
        <f t="shared" si="7"/>
        <v>4277.777777777777</v>
      </c>
      <c r="K106" s="60"/>
      <c r="L106" s="60"/>
      <c r="M106" s="60"/>
    </row>
    <row r="107" spans="1:13" ht="12.75">
      <c r="A107" s="59" t="str">
        <f>'Investointi-listaus'!B85</f>
        <v>8100/737</v>
      </c>
      <c r="B107" s="59" t="str">
        <f>'Investointi-listaus'!D85</f>
        <v>Clausion Cloud-konserniohjelma </v>
      </c>
      <c r="C107" s="42">
        <f>'Investointi-listaus'!F85</f>
        <v>21000</v>
      </c>
      <c r="D107" s="42">
        <f>'Investointi-listaus'!G85</f>
        <v>21000</v>
      </c>
      <c r="E107" s="195">
        <v>44562</v>
      </c>
      <c r="F107" s="60">
        <f t="shared" si="5"/>
        <v>36</v>
      </c>
      <c r="G107" s="193">
        <v>1300</v>
      </c>
      <c r="H107" s="60" t="s">
        <v>165</v>
      </c>
      <c r="I107" s="42">
        <f t="shared" si="6"/>
        <v>7000</v>
      </c>
      <c r="J107" s="42">
        <f t="shared" si="7"/>
        <v>7000</v>
      </c>
      <c r="K107" s="60"/>
      <c r="L107" s="60"/>
      <c r="M107" s="60"/>
    </row>
    <row r="108" spans="1:13" ht="12.75">
      <c r="A108" s="59" t="str">
        <f>'Investointi-listaus'!B86</f>
        <v>8100/752</v>
      </c>
      <c r="B108" s="59" t="str">
        <f>'Investointi-listaus'!D86</f>
        <v>Cloudia kilpailutus- ja sopimustenhallintajärjestelmä </v>
      </c>
      <c r="C108" s="42">
        <f>'Investointi-listaus'!F86</f>
        <v>24000</v>
      </c>
      <c r="D108" s="42">
        <f>'Investointi-listaus'!G86</f>
        <v>24000</v>
      </c>
      <c r="E108" s="195">
        <v>44562</v>
      </c>
      <c r="F108" s="60">
        <f t="shared" si="5"/>
        <v>36</v>
      </c>
      <c r="G108" s="193">
        <v>1390</v>
      </c>
      <c r="H108" s="60" t="s">
        <v>165</v>
      </c>
      <c r="I108" s="42">
        <f t="shared" si="6"/>
        <v>8000</v>
      </c>
      <c r="J108" s="42">
        <f t="shared" si="7"/>
        <v>8000</v>
      </c>
      <c r="K108" s="60"/>
      <c r="L108" s="60"/>
      <c r="M108" s="60"/>
    </row>
    <row r="109" spans="1:13" ht="12.75">
      <c r="A109" s="59" t="str">
        <f>'Investointi-listaus'!B87</f>
        <v>8100/691</v>
      </c>
      <c r="B109" s="59" t="str">
        <f>'Investointi-listaus'!D87</f>
        <v>Keittiöiden kaluston yllättävä uusintatarve</v>
      </c>
      <c r="C109" s="42">
        <f>'Investointi-listaus'!F87</f>
        <v>0</v>
      </c>
      <c r="D109" s="42">
        <f>'Investointi-listaus'!G87</f>
        <v>20000</v>
      </c>
      <c r="E109" s="195">
        <v>44896</v>
      </c>
      <c r="F109" s="60">
        <f t="shared" si="5"/>
        <v>60</v>
      </c>
      <c r="G109" s="193">
        <v>1056</v>
      </c>
      <c r="H109" s="60" t="s">
        <v>196</v>
      </c>
      <c r="I109" s="42">
        <f t="shared" si="6"/>
        <v>4000</v>
      </c>
      <c r="J109" s="42">
        <f t="shared" si="7"/>
        <v>333.3333333333335</v>
      </c>
      <c r="K109" s="60"/>
      <c r="L109" s="60"/>
      <c r="M109" s="60"/>
    </row>
    <row r="110" spans="1:13" ht="12.75">
      <c r="A110" s="59" t="str">
        <f>'Investointi-listaus'!B88</f>
        <v>8400/753</v>
      </c>
      <c r="B110" s="59" t="str">
        <f>'Investointi-listaus'!D88</f>
        <v>Kameravalvonta</v>
      </c>
      <c r="C110" s="42">
        <f>'Investointi-listaus'!F88</f>
        <v>25000</v>
      </c>
      <c r="D110" s="42">
        <f>'Investointi-listaus'!G88</f>
        <v>25000</v>
      </c>
      <c r="E110" s="195">
        <v>44835</v>
      </c>
      <c r="F110" s="60">
        <f t="shared" si="5"/>
        <v>36</v>
      </c>
      <c r="G110" s="193">
        <v>4020</v>
      </c>
      <c r="H110" s="60" t="s">
        <v>198</v>
      </c>
      <c r="I110" s="42">
        <f t="shared" si="6"/>
        <v>8333.333333333334</v>
      </c>
      <c r="J110" s="42">
        <f t="shared" si="7"/>
        <v>2083.333333333334</v>
      </c>
      <c r="K110" s="60"/>
      <c r="L110" s="60"/>
      <c r="M110" s="60"/>
    </row>
    <row r="111" spans="1:13" ht="12.75">
      <c r="A111" s="59" t="str">
        <f>'Investointi-listaus'!B89</f>
        <v>8400/754</v>
      </c>
      <c r="B111" s="59" t="str">
        <f>'Investointi-listaus'!D89</f>
        <v>Sähköautojen latauspisteet</v>
      </c>
      <c r="C111" s="42">
        <f>'Investointi-listaus'!F89</f>
        <v>60000</v>
      </c>
      <c r="D111" s="42">
        <f>'Investointi-listaus'!G89</f>
        <v>30000</v>
      </c>
      <c r="E111" s="195">
        <v>44835</v>
      </c>
      <c r="F111" s="60">
        <f t="shared" si="5"/>
        <v>36</v>
      </c>
      <c r="G111" s="193">
        <v>4300</v>
      </c>
      <c r="H111" s="60" t="s">
        <v>198</v>
      </c>
      <c r="I111" s="42">
        <f t="shared" si="6"/>
        <v>10000</v>
      </c>
      <c r="J111" s="42">
        <f t="shared" si="7"/>
        <v>2500</v>
      </c>
      <c r="K111" s="60"/>
      <c r="L111" s="60"/>
      <c r="M111" s="60"/>
    </row>
    <row r="112" spans="1:13" ht="12.75">
      <c r="A112" s="59" t="str">
        <f>'Investointi-listaus'!B90</f>
        <v>8400/708</v>
      </c>
      <c r="B112" s="59" t="str">
        <f>'Investointi-listaus'!D90</f>
        <v>Varppeen koulun ruokasalin tarjoilulinjastot </v>
      </c>
      <c r="C112" s="42">
        <f>'Investointi-listaus'!F90</f>
        <v>178000</v>
      </c>
      <c r="D112" s="42">
        <f>'Investointi-listaus'!G90</f>
        <v>178000</v>
      </c>
      <c r="E112" s="195">
        <v>44927</v>
      </c>
      <c r="F112" s="60">
        <f t="shared" si="5"/>
        <v>60</v>
      </c>
      <c r="G112" s="193">
        <v>1056</v>
      </c>
      <c r="H112" s="60" t="s">
        <v>196</v>
      </c>
      <c r="I112" s="42">
        <f t="shared" si="6"/>
        <v>35600</v>
      </c>
      <c r="J112" s="42">
        <f t="shared" si="7"/>
        <v>0</v>
      </c>
      <c r="K112" s="60"/>
      <c r="L112" s="60"/>
      <c r="M112" s="60"/>
    </row>
    <row r="113" spans="1:13" ht="12.75">
      <c r="A113" s="59" t="str">
        <f>'Investointi-listaus'!B91</f>
        <v>8400/684</v>
      </c>
      <c r="B113" s="59" t="str">
        <f>'Investointi-listaus'!D91</f>
        <v>Ruohonleikkuri, puistot</v>
      </c>
      <c r="C113" s="42">
        <f>'Investointi-listaus'!F91</f>
        <v>17000</v>
      </c>
      <c r="D113" s="42">
        <f>'Investointi-listaus'!G91</f>
        <v>17000</v>
      </c>
      <c r="E113" s="195">
        <v>44682</v>
      </c>
      <c r="F113" s="60">
        <f t="shared" si="5"/>
        <v>60</v>
      </c>
      <c r="G113" s="193">
        <v>4040</v>
      </c>
      <c r="H113" s="60" t="s">
        <v>196</v>
      </c>
      <c r="I113" s="42">
        <f t="shared" si="6"/>
        <v>3400</v>
      </c>
      <c r="J113" s="42">
        <f t="shared" si="7"/>
        <v>2266.666666666667</v>
      </c>
      <c r="K113" s="60"/>
      <c r="L113" s="60"/>
      <c r="M113" s="60"/>
    </row>
    <row r="114" spans="1:13" ht="12.75">
      <c r="A114" s="59" t="str">
        <f>'Investointi-listaus'!B92</f>
        <v>8400/755</v>
      </c>
      <c r="B114" s="59" t="str">
        <f>'Investointi-listaus'!D92</f>
        <v>Pakettiauto, kunnossapito</v>
      </c>
      <c r="C114" s="42">
        <f>'Investointi-listaus'!F92</f>
        <v>15000</v>
      </c>
      <c r="D114" s="42">
        <f>'Investointi-listaus'!G92</f>
        <v>15000</v>
      </c>
      <c r="E114" s="195">
        <v>44621</v>
      </c>
      <c r="F114" s="60">
        <f t="shared" si="5"/>
        <v>48</v>
      </c>
      <c r="G114" s="193">
        <v>4040</v>
      </c>
      <c r="H114" s="60" t="s">
        <v>192</v>
      </c>
      <c r="I114" s="42">
        <f t="shared" si="6"/>
        <v>3750</v>
      </c>
      <c r="J114" s="42">
        <f t="shared" si="7"/>
        <v>3125</v>
      </c>
      <c r="K114" s="60"/>
      <c r="L114" s="60"/>
      <c r="M114" s="60"/>
    </row>
    <row r="115" spans="1:13" ht="12.75">
      <c r="A115" s="59" t="str">
        <f>'Investointi-listaus'!B93</f>
        <v>8400/697</v>
      </c>
      <c r="B115" s="59" t="str">
        <f>'Investointi-listaus'!D93</f>
        <v>Traktori, konekeskus</v>
      </c>
      <c r="C115" s="42">
        <f>'Investointi-listaus'!F93</f>
        <v>70000</v>
      </c>
      <c r="D115" s="42">
        <f>'Investointi-listaus'!G93</f>
        <v>0</v>
      </c>
      <c r="E115" s="193"/>
      <c r="F115" s="60">
        <f t="shared" si="5"/>
      </c>
      <c r="G115" s="193"/>
      <c r="H115" s="60"/>
      <c r="I115" s="42">
        <f t="shared" si="6"/>
      </c>
      <c r="J115" s="42">
        <f t="shared" si="7"/>
      </c>
      <c r="K115" s="60"/>
      <c r="L115" s="60"/>
      <c r="M115" s="60"/>
    </row>
    <row r="116" spans="1:13" ht="12.75">
      <c r="A116" s="59" t="str">
        <f>'Investointi-listaus'!B94</f>
        <v>8200/724</v>
      </c>
      <c r="B116" s="59" t="str">
        <f>'Investointi-listaus'!D94</f>
        <v>Varppeen koulun ison salin äänentoisto &amp; valotekniikka</v>
      </c>
      <c r="C116" s="42">
        <f>'Investointi-listaus'!F94</f>
        <v>25000</v>
      </c>
      <c r="D116" s="42">
        <f>'Investointi-listaus'!G94</f>
        <v>0</v>
      </c>
      <c r="E116" s="195">
        <v>44805</v>
      </c>
      <c r="F116" s="60">
        <f t="shared" si="5"/>
        <v>36</v>
      </c>
      <c r="G116" s="202">
        <v>2150</v>
      </c>
      <c r="H116" s="60" t="s">
        <v>198</v>
      </c>
      <c r="I116" s="42">
        <f t="shared" si="6"/>
        <v>0</v>
      </c>
      <c r="J116" s="42">
        <f t="shared" si="7"/>
        <v>0</v>
      </c>
      <c r="K116" s="60"/>
      <c r="L116" s="60"/>
      <c r="M116" s="60"/>
    </row>
    <row r="117" spans="1:13" ht="12.75">
      <c r="A117" s="59" t="str">
        <f>'Investointi-listaus'!B95</f>
        <v>8200/756</v>
      </c>
      <c r="B117" s="59" t="str">
        <f>'Investointi-listaus'!D95</f>
        <v>Yleisurheilukentän pinnoitus ja maalaus </v>
      </c>
      <c r="C117" s="42">
        <f>'Investointi-listaus'!F95</f>
        <v>80000</v>
      </c>
      <c r="D117" s="42">
        <f>'Investointi-listaus'!G95</f>
        <v>0</v>
      </c>
      <c r="E117" s="193"/>
      <c r="F117" s="60">
        <f t="shared" si="5"/>
      </c>
      <c r="G117" s="193"/>
      <c r="H117" s="60"/>
      <c r="I117" s="42">
        <f t="shared" si="6"/>
      </c>
      <c r="J117" s="42">
        <f t="shared" si="7"/>
      </c>
      <c r="K117" s="60"/>
      <c r="L117" s="60"/>
      <c r="M117" s="60"/>
    </row>
    <row r="118" spans="1:13" ht="12.75">
      <c r="A118" s="196" t="str">
        <f>'Investointi-listaus'!B96</f>
        <v>8200/757</v>
      </c>
      <c r="B118" s="196" t="str">
        <f>'Investointi-listaus'!D96</f>
        <v>Sähköinen lähetysjärjestelmä </v>
      </c>
      <c r="C118" s="199">
        <f>'Investointi-listaus'!F96</f>
        <v>10000</v>
      </c>
      <c r="D118" s="199">
        <f>'Investointi-listaus'!G96</f>
        <v>10000</v>
      </c>
      <c r="E118" s="198">
        <v>44652</v>
      </c>
      <c r="F118" s="196">
        <f t="shared" si="5"/>
        <v>60</v>
      </c>
      <c r="G118" s="196">
        <v>2460</v>
      </c>
      <c r="H118" s="196" t="s">
        <v>196</v>
      </c>
      <c r="I118" s="199">
        <f t="shared" si="6"/>
        <v>2000</v>
      </c>
      <c r="J118" s="199">
        <f t="shared" si="7"/>
        <v>1500</v>
      </c>
      <c r="K118" s="60"/>
      <c r="L118" s="60"/>
      <c r="M118" s="60"/>
    </row>
    <row r="119" spans="1:13" ht="12.75">
      <c r="A119" s="59" t="e">
        <f>'Investointi-listaus'!#REF!</f>
        <v>#REF!</v>
      </c>
      <c r="B119" s="59" t="e">
        <f>'Investointi-listaus'!#REF!</f>
        <v>#REF!</v>
      </c>
      <c r="C119" s="42" t="e">
        <f>'Investointi-listaus'!#REF!</f>
        <v>#REF!</v>
      </c>
      <c r="D119" s="42"/>
      <c r="E119" s="193"/>
      <c r="F119" s="60">
        <f t="shared" si="5"/>
      </c>
      <c r="G119" s="193"/>
      <c r="H119" s="60"/>
      <c r="I119" s="42">
        <f t="shared" si="6"/>
      </c>
      <c r="J119" s="42">
        <f t="shared" si="7"/>
      </c>
      <c r="K119" s="60"/>
      <c r="L119" s="60"/>
      <c r="M119" s="60"/>
    </row>
    <row r="120" spans="1:13" ht="12.75">
      <c r="A120" s="59" t="str">
        <f>'Investointi-listaus'!B97</f>
        <v>8200/758</v>
      </c>
      <c r="B120" s="59" t="str">
        <f>'Investointi-listaus'!D97</f>
        <v>Kappelimäen koulun TVT-laitteiden päivittäminen</v>
      </c>
      <c r="C120" s="42">
        <f>'Investointi-listaus'!F97</f>
        <v>18000</v>
      </c>
      <c r="D120" s="42">
        <f>'Investointi-listaus'!G97</f>
        <v>18000</v>
      </c>
      <c r="E120" s="195">
        <v>44562</v>
      </c>
      <c r="F120" s="60">
        <f t="shared" si="5"/>
        <v>36</v>
      </c>
      <c r="G120" s="193">
        <v>2030</v>
      </c>
      <c r="H120" s="60" t="s">
        <v>198</v>
      </c>
      <c r="I120" s="42">
        <f t="shared" si="6"/>
        <v>6000</v>
      </c>
      <c r="J120" s="42">
        <f t="shared" si="7"/>
        <v>6000</v>
      </c>
      <c r="K120" s="60"/>
      <c r="L120" s="60"/>
      <c r="M120" s="60"/>
    </row>
    <row r="121" spans="1:13" ht="12.75">
      <c r="A121" s="59" t="str">
        <f>'Investointi-listaus'!B98</f>
        <v>8200/759</v>
      </c>
      <c r="B121" s="59" t="str">
        <f>'Investointi-listaus'!D98</f>
        <v>Laitilan kyläkoulun esitystekniikan uusiminen </v>
      </c>
      <c r="C121" s="42">
        <f>'Investointi-listaus'!F98</f>
        <v>36000</v>
      </c>
      <c r="D121" s="42">
        <f>'Investointi-listaus'!G98</f>
        <v>36000</v>
      </c>
      <c r="E121" s="195">
        <v>44621</v>
      </c>
      <c r="F121" s="60">
        <f t="shared" si="5"/>
        <v>36</v>
      </c>
      <c r="G121" s="193">
        <v>2170</v>
      </c>
      <c r="H121" s="60" t="s">
        <v>198</v>
      </c>
      <c r="I121" s="42">
        <f t="shared" si="6"/>
        <v>12000</v>
      </c>
      <c r="J121" s="42">
        <f t="shared" si="7"/>
        <v>10000</v>
      </c>
      <c r="K121" s="60"/>
      <c r="L121" s="60"/>
      <c r="M121" s="60"/>
    </row>
    <row r="122" spans="1:13" ht="12.75">
      <c r="A122" s="59" t="str">
        <f>'Investointi-listaus'!B99</f>
        <v>8200/760</v>
      </c>
      <c r="B122" s="59" t="str">
        <f>'Investointi-listaus'!D99</f>
        <v>Varppeen koulun opetusvälineistön päivittämiset</v>
      </c>
      <c r="C122" s="42">
        <f>'Investointi-listaus'!F99</f>
        <v>26000</v>
      </c>
      <c r="D122" s="42">
        <f>'Investointi-listaus'!G99</f>
        <v>26000</v>
      </c>
      <c r="E122" s="195">
        <v>44621</v>
      </c>
      <c r="F122" s="60">
        <f t="shared" si="5"/>
        <v>36</v>
      </c>
      <c r="G122" s="193">
        <v>2150</v>
      </c>
      <c r="H122" s="60" t="s">
        <v>199</v>
      </c>
      <c r="I122" s="42">
        <f t="shared" si="6"/>
        <v>8666.666666666666</v>
      </c>
      <c r="J122" s="42">
        <f t="shared" si="7"/>
        <v>7222.222222222222</v>
      </c>
      <c r="K122" s="60"/>
      <c r="L122" s="60"/>
      <c r="M122" s="60"/>
    </row>
    <row r="123" spans="1:13" ht="12.75">
      <c r="A123" s="59" t="str">
        <f>'Investointi-listaus'!B100</f>
        <v>8202/696</v>
      </c>
      <c r="B123" s="59" t="str">
        <f>'Investointi-listaus'!D100</f>
        <v>Musiikkiopiston Percussion Play-pihasoittimet</v>
      </c>
      <c r="C123" s="42">
        <f>'Investointi-listaus'!F100</f>
        <v>26000</v>
      </c>
      <c r="D123" s="42">
        <f>'Investointi-listaus'!G100</f>
        <v>26000</v>
      </c>
      <c r="E123" s="195">
        <v>44652</v>
      </c>
      <c r="F123" s="60">
        <f t="shared" si="5"/>
        <v>120</v>
      </c>
      <c r="G123" s="193">
        <v>2500</v>
      </c>
      <c r="H123" s="60" t="s">
        <v>187</v>
      </c>
      <c r="I123" s="42">
        <f t="shared" si="6"/>
        <v>2600</v>
      </c>
      <c r="J123" s="42">
        <f t="shared" si="7"/>
        <v>1950</v>
      </c>
      <c r="K123" s="60"/>
      <c r="L123" s="60"/>
      <c r="M123" s="60"/>
    </row>
    <row r="124" spans="1:13" ht="12.75">
      <c r="A124" s="59" t="str">
        <f>'Investointi-listaus'!B101</f>
        <v>8200/761</v>
      </c>
      <c r="B124" s="59" t="str">
        <f>'Investointi-listaus'!D101</f>
        <v>Varppeen koulun ja lukion kellarikerroksen kalustus</v>
      </c>
      <c r="C124" s="42">
        <f>'Investointi-listaus'!F101</f>
        <v>155000</v>
      </c>
      <c r="D124" s="42">
        <f>'Investointi-listaus'!G101</f>
        <v>155000</v>
      </c>
      <c r="E124" s="195">
        <v>44593</v>
      </c>
      <c r="F124" s="60">
        <f t="shared" si="5"/>
        <v>60</v>
      </c>
      <c r="G124" s="193">
        <v>2150</v>
      </c>
      <c r="H124" s="60" t="s">
        <v>196</v>
      </c>
      <c r="I124" s="42">
        <f t="shared" si="6"/>
        <v>31000</v>
      </c>
      <c r="J124" s="42">
        <f t="shared" si="7"/>
        <v>28416.666666666668</v>
      </c>
      <c r="K124" s="60"/>
      <c r="L124" s="60"/>
      <c r="M124" s="60"/>
    </row>
    <row r="125" spans="1:13" ht="12.75">
      <c r="A125" s="59" t="str">
        <f>'Investointi-listaus'!B102</f>
        <v>8100/762</v>
      </c>
      <c r="B125" s="59" t="str">
        <f>'Investointi-listaus'!D102</f>
        <v>Varppeen koulun ruokasalin kalusteiden uusiminen</v>
      </c>
      <c r="C125" s="42">
        <f>'Investointi-listaus'!F102</f>
        <v>20000</v>
      </c>
      <c r="D125" s="42">
        <f>'Investointi-listaus'!G102</f>
        <v>20000</v>
      </c>
      <c r="E125" s="195">
        <v>44927</v>
      </c>
      <c r="F125" s="60">
        <f t="shared" si="5"/>
        <v>120</v>
      </c>
      <c r="G125" s="193">
        <v>1056</v>
      </c>
      <c r="H125" s="60" t="s">
        <v>187</v>
      </c>
      <c r="I125" s="42">
        <f t="shared" si="6"/>
        <v>2000</v>
      </c>
      <c r="J125" s="42">
        <f t="shared" si="7"/>
        <v>0</v>
      </c>
      <c r="K125" s="60"/>
      <c r="L125" s="60"/>
      <c r="M125" s="60"/>
    </row>
    <row r="126" spans="1:13" ht="12.75">
      <c r="A126" s="59" t="str">
        <f>'Investointi-listaus'!B103</f>
        <v>8100/763</v>
      </c>
      <c r="B126" s="59" t="str">
        <f>'Investointi-listaus'!D103</f>
        <v>Taidehankinta / Munamarkkinoiden juhlavuosi </v>
      </c>
      <c r="C126" s="42">
        <f>'Investointi-listaus'!F103</f>
        <v>10000</v>
      </c>
      <c r="D126" s="42">
        <f>'Investointi-listaus'!G103</f>
        <v>10000</v>
      </c>
      <c r="E126" s="195">
        <v>44562</v>
      </c>
      <c r="F126" s="60">
        <f t="shared" si="5"/>
        <v>0</v>
      </c>
      <c r="G126" s="193">
        <v>1061</v>
      </c>
      <c r="H126" s="60" t="s">
        <v>200</v>
      </c>
      <c r="I126" s="42" t="e">
        <f>IF(F126="","",D126/F126*12)</f>
        <v>#DIV/0!</v>
      </c>
      <c r="J126" s="42" t="e">
        <f t="shared" si="7"/>
        <v>#DIV/0!</v>
      </c>
      <c r="K126" s="60"/>
      <c r="L126" s="60"/>
      <c r="M126" s="60"/>
    </row>
    <row r="127" spans="1:13" ht="12.75">
      <c r="A127" s="59">
        <f>'Investointi-listaus'!B104</f>
        <v>0</v>
      </c>
      <c r="B127" s="59">
        <f>'Investointi-listaus'!D104</f>
        <v>0</v>
      </c>
      <c r="C127" s="42"/>
      <c r="D127" s="42"/>
      <c r="E127" s="193"/>
      <c r="F127" s="60">
        <f t="shared" si="5"/>
      </c>
      <c r="G127" s="193"/>
      <c r="H127" s="60"/>
      <c r="I127" s="42">
        <f t="shared" si="6"/>
      </c>
      <c r="J127" s="42">
        <f t="shared" si="7"/>
      </c>
      <c r="K127" s="60"/>
      <c r="L127" s="60"/>
      <c r="M127" s="60"/>
    </row>
    <row r="128" spans="1:13" ht="12.75">
      <c r="A128" s="54">
        <f>'Investointi-listaus'!B108</f>
        <v>0</v>
      </c>
      <c r="B128" s="54" t="str">
        <f>'Investointi-listaus'!D108</f>
        <v>Investoinnit yhteensä, netto</v>
      </c>
      <c r="C128" s="63"/>
      <c r="D128" s="63"/>
      <c r="E128" s="193"/>
      <c r="F128" s="60">
        <f t="shared" si="5"/>
      </c>
      <c r="G128" s="193"/>
      <c r="H128" s="57"/>
      <c r="I128" s="42">
        <f t="shared" si="6"/>
      </c>
      <c r="J128" s="42">
        <f t="shared" si="7"/>
      </c>
      <c r="K128" s="57"/>
      <c r="L128" s="57"/>
      <c r="M128" s="57"/>
    </row>
    <row r="129" spans="1:13" ht="12.75">
      <c r="A129" s="59">
        <f>'Investointi-listaus'!B109</f>
        <v>0</v>
      </c>
      <c r="B129" s="59">
        <f>'Investointi-listaus'!D109</f>
        <v>0</v>
      </c>
      <c r="C129" s="42">
        <f>'Investointi-listaus'!F109</f>
        <v>0</v>
      </c>
      <c r="D129" s="42">
        <f>'Investointi-listaus'!G109</f>
        <v>0</v>
      </c>
      <c r="E129" s="193"/>
      <c r="F129" s="60">
        <f t="shared" si="5"/>
      </c>
      <c r="G129" s="193">
        <f>+'[1]Taul1'!J128</f>
        <v>0</v>
      </c>
      <c r="H129" s="60"/>
      <c r="I129" s="42">
        <f>IF(F129="","",C129/F129*12)</f>
      </c>
      <c r="J129" s="42">
        <f>IF(E129="","",ROUND(_xlfn.DAYS($N$1,E129)/30,0)*C129/F129)</f>
      </c>
      <c r="K129" s="60"/>
      <c r="L129" s="60"/>
      <c r="M129" s="60"/>
    </row>
    <row r="130" spans="5:9" ht="12.75">
      <c r="E130" s="28"/>
      <c r="F130" s="28"/>
      <c r="G130" s="28"/>
      <c r="H130" s="28"/>
      <c r="I130" s="28"/>
    </row>
    <row r="131" spans="5:9" ht="12.75">
      <c r="E131" s="28"/>
      <c r="F131" s="28"/>
      <c r="G131" s="28"/>
      <c r="H131" s="28"/>
      <c r="I131" s="28"/>
    </row>
    <row r="132" spans="5:9" ht="12.75">
      <c r="E132" s="28"/>
      <c r="F132" s="28"/>
      <c r="G132" s="28"/>
      <c r="H132" s="28"/>
      <c r="I132" s="28"/>
    </row>
    <row r="133" spans="5:9" ht="12.75">
      <c r="E133" s="28"/>
      <c r="F133" s="28"/>
      <c r="G133" s="28"/>
      <c r="H133" s="28"/>
      <c r="I133" s="28"/>
    </row>
    <row r="134" spans="4:9" ht="12.75">
      <c r="D134" s="2"/>
      <c r="E134" s="28"/>
      <c r="F134" s="28"/>
      <c r="G134" s="28"/>
      <c r="H134" s="28"/>
      <c r="I134" s="28"/>
    </row>
    <row r="135" spans="5:9" ht="12.75">
      <c r="E135" s="28"/>
      <c r="F135" s="28"/>
      <c r="G135" s="28"/>
      <c r="H135" s="28"/>
      <c r="I135" s="28"/>
    </row>
    <row r="136" spans="5:9" ht="12.75">
      <c r="E136" s="28"/>
      <c r="F136" s="28"/>
      <c r="G136" s="28"/>
      <c r="H136" s="28"/>
      <c r="I136" s="28"/>
    </row>
    <row r="137" spans="5:9" ht="12.75">
      <c r="E137" s="28"/>
      <c r="F137" s="28"/>
      <c r="G137" s="28"/>
      <c r="H137" s="28"/>
      <c r="I137" s="28"/>
    </row>
    <row r="138" spans="5:9" ht="12.75">
      <c r="E138" s="28"/>
      <c r="F138" s="28"/>
      <c r="G138" s="28"/>
      <c r="H138" s="28"/>
      <c r="I138" s="28"/>
    </row>
    <row r="139" spans="5:9" ht="12.75">
      <c r="E139" s="28"/>
      <c r="F139" s="28"/>
      <c r="G139" s="28"/>
      <c r="H139" s="28"/>
      <c r="I139" s="28"/>
    </row>
    <row r="140" spans="5:9" ht="12.75">
      <c r="E140" s="28"/>
      <c r="F140" s="28"/>
      <c r="G140" s="28"/>
      <c r="H140" s="28"/>
      <c r="I140" s="28"/>
    </row>
    <row r="141" spans="5:9" ht="12.75">
      <c r="E141" s="28"/>
      <c r="F141" s="28"/>
      <c r="G141" s="28"/>
      <c r="H141" s="28"/>
      <c r="I141" s="28"/>
    </row>
    <row r="142" spans="5:9" ht="12.75">
      <c r="E142" s="28"/>
      <c r="F142" s="28"/>
      <c r="G142" s="28"/>
      <c r="H142" s="28"/>
      <c r="I142" s="28"/>
    </row>
    <row r="143" spans="5:9" ht="12.75">
      <c r="E143" s="28"/>
      <c r="F143" s="28"/>
      <c r="G143" s="28"/>
      <c r="H143" s="28"/>
      <c r="I143" s="28"/>
    </row>
    <row r="144" spans="5:9" ht="12.75">
      <c r="E144" s="28"/>
      <c r="F144" s="28"/>
      <c r="G144" s="28"/>
      <c r="H144" s="28"/>
      <c r="I144" s="28"/>
    </row>
    <row r="145" spans="5:9" ht="12.75">
      <c r="E145" s="28"/>
      <c r="F145" s="28"/>
      <c r="G145" s="28"/>
      <c r="H145" s="28"/>
      <c r="I145" s="28"/>
    </row>
    <row r="146" spans="5:9" ht="12.75">
      <c r="E146" s="28"/>
      <c r="F146" s="28"/>
      <c r="G146" s="28"/>
      <c r="H146" s="28"/>
      <c r="I146" s="28"/>
    </row>
    <row r="147" spans="5:9" ht="12.75">
      <c r="E147" s="28"/>
      <c r="F147" s="28"/>
      <c r="G147" s="28"/>
      <c r="H147" s="28"/>
      <c r="I147" s="28"/>
    </row>
    <row r="148" spans="5:9" ht="12.75">
      <c r="E148" s="28"/>
      <c r="F148" s="28"/>
      <c r="G148" s="28"/>
      <c r="H148" s="28"/>
      <c r="I148" s="28"/>
    </row>
    <row r="149" spans="5:9" ht="12.75">
      <c r="E149" s="28"/>
      <c r="F149" s="28"/>
      <c r="G149" s="28"/>
      <c r="H149" s="28"/>
      <c r="I149" s="28"/>
    </row>
    <row r="150" spans="5:9" ht="12.75">
      <c r="E150" s="28"/>
      <c r="F150" s="28"/>
      <c r="G150" s="28"/>
      <c r="H150" s="28"/>
      <c r="I150" s="28"/>
    </row>
    <row r="151" spans="5:9" ht="12.75">
      <c r="E151" s="28"/>
      <c r="F151" s="28"/>
      <c r="G151" s="28"/>
      <c r="H151" s="28"/>
      <c r="I151" s="28"/>
    </row>
    <row r="152" spans="5:9" ht="12.75">
      <c r="E152" s="28"/>
      <c r="F152" s="28"/>
      <c r="G152" s="28"/>
      <c r="H152" s="28"/>
      <c r="I152" s="28"/>
    </row>
    <row r="153" spans="5:9" ht="12.75">
      <c r="E153" s="28"/>
      <c r="F153" s="28"/>
      <c r="G153" s="28"/>
      <c r="H153" s="28"/>
      <c r="I153" s="28"/>
    </row>
    <row r="154" spans="5:9" ht="12.75">
      <c r="E154" s="28"/>
      <c r="F154" s="28"/>
      <c r="G154" s="28"/>
      <c r="H154" s="28"/>
      <c r="I154" s="28"/>
    </row>
    <row r="155" spans="5:9" ht="12.75">
      <c r="E155" s="28"/>
      <c r="F155" s="28"/>
      <c r="G155" s="28"/>
      <c r="H155" s="28"/>
      <c r="I155" s="28"/>
    </row>
    <row r="156" spans="5:9" ht="12.75">
      <c r="E156" s="28"/>
      <c r="F156" s="28"/>
      <c r="G156" s="28"/>
      <c r="H156" s="28"/>
      <c r="I156" s="28"/>
    </row>
    <row r="157" spans="5:9" ht="12.75">
      <c r="E157" s="28"/>
      <c r="F157" s="28"/>
      <c r="G157" s="28"/>
      <c r="H157" s="28"/>
      <c r="I157" s="28"/>
    </row>
    <row r="158" spans="5:9" ht="12.75">
      <c r="E158" s="28"/>
      <c r="F158" s="28"/>
      <c r="G158" s="28"/>
      <c r="H158" s="28"/>
      <c r="I158" s="28"/>
    </row>
    <row r="159" spans="5:9" ht="12.75">
      <c r="E159" s="28"/>
      <c r="F159" s="28"/>
      <c r="G159" s="28"/>
      <c r="H159" s="28"/>
      <c r="I159" s="28"/>
    </row>
    <row r="160" spans="5:9" ht="12.75">
      <c r="E160" s="28"/>
      <c r="F160" s="28"/>
      <c r="G160" s="28"/>
      <c r="H160" s="28"/>
      <c r="I160" s="28"/>
    </row>
    <row r="161" spans="5:9" ht="12.75">
      <c r="E161" s="28"/>
      <c r="F161" s="28"/>
      <c r="G161" s="28"/>
      <c r="H161" s="28"/>
      <c r="I161" s="28"/>
    </row>
    <row r="162" spans="5:9" ht="12.75">
      <c r="E162" s="28"/>
      <c r="F162" s="28"/>
      <c r="G162" s="28"/>
      <c r="H162" s="28"/>
      <c r="I162" s="28"/>
    </row>
    <row r="163" spans="5:9" ht="12.75">
      <c r="E163" s="28"/>
      <c r="F163" s="28"/>
      <c r="G163" s="28"/>
      <c r="H163" s="28"/>
      <c r="I163" s="28"/>
    </row>
    <row r="164" spans="5:9" ht="12.75">
      <c r="E164" s="28"/>
      <c r="F164" s="28"/>
      <c r="G164" s="28"/>
      <c r="H164" s="28"/>
      <c r="I164" s="28"/>
    </row>
    <row r="165" spans="5:9" ht="12.75">
      <c r="E165" s="28"/>
      <c r="F165" s="28"/>
      <c r="G165" s="28"/>
      <c r="H165" s="28"/>
      <c r="I165" s="28"/>
    </row>
    <row r="166" spans="5:9" ht="12.75">
      <c r="E166" s="28"/>
      <c r="F166" s="28"/>
      <c r="G166" s="28"/>
      <c r="H166" s="28"/>
      <c r="I166" s="28"/>
    </row>
    <row r="167" spans="5:9" ht="12.75">
      <c r="E167" s="28"/>
      <c r="F167" s="28"/>
      <c r="G167" s="28"/>
      <c r="H167" s="28"/>
      <c r="I167" s="28"/>
    </row>
    <row r="168" spans="5:9" ht="12.75">
      <c r="E168" s="28"/>
      <c r="F168" s="28"/>
      <c r="G168" s="28"/>
      <c r="H168" s="28"/>
      <c r="I168" s="28"/>
    </row>
    <row r="169" spans="5:9" ht="12.75">
      <c r="E169" s="28"/>
      <c r="F169" s="28"/>
      <c r="G169" s="28"/>
      <c r="H169" s="28"/>
      <c r="I169" s="28"/>
    </row>
    <row r="170" spans="5:9" ht="12.75">
      <c r="E170" s="28"/>
      <c r="F170" s="28"/>
      <c r="G170" s="28"/>
      <c r="H170" s="28"/>
      <c r="I170" s="28"/>
    </row>
    <row r="171" spans="5:9" ht="12.75">
      <c r="E171" s="28"/>
      <c r="F171" s="28"/>
      <c r="G171" s="28"/>
      <c r="H171" s="28"/>
      <c r="I171" s="28"/>
    </row>
    <row r="172" spans="5:9" ht="12.75">
      <c r="E172" s="28"/>
      <c r="F172" s="28"/>
      <c r="G172" s="28"/>
      <c r="H172" s="28"/>
      <c r="I172" s="28"/>
    </row>
    <row r="173" spans="5:9" ht="12.75">
      <c r="E173" s="28"/>
      <c r="F173" s="28"/>
      <c r="G173" s="28"/>
      <c r="H173" s="28"/>
      <c r="I173" s="28"/>
    </row>
    <row r="174" spans="5:9" ht="12.75">
      <c r="E174" s="28"/>
      <c r="F174" s="28"/>
      <c r="G174" s="28"/>
      <c r="H174" s="28"/>
      <c r="I174" s="28"/>
    </row>
    <row r="175" spans="5:9" ht="12.75">
      <c r="E175" s="28"/>
      <c r="F175" s="28"/>
      <c r="G175" s="28"/>
      <c r="H175" s="28"/>
      <c r="I175" s="28"/>
    </row>
    <row r="176" spans="5:9" ht="12.75">
      <c r="E176" s="28"/>
      <c r="F176" s="28"/>
      <c r="G176" s="28"/>
      <c r="H176" s="28"/>
      <c r="I176" s="28"/>
    </row>
    <row r="177" spans="5:9" ht="12.75">
      <c r="E177" s="28"/>
      <c r="F177" s="28"/>
      <c r="G177" s="28"/>
      <c r="H177" s="28"/>
      <c r="I177" s="28"/>
    </row>
    <row r="178" spans="5:9" ht="12.75">
      <c r="E178" s="28"/>
      <c r="F178" s="28"/>
      <c r="G178" s="28"/>
      <c r="H178" s="28"/>
      <c r="I178" s="28"/>
    </row>
    <row r="179" spans="5:9" ht="12.75">
      <c r="E179" s="28"/>
      <c r="F179" s="28"/>
      <c r="G179" s="28"/>
      <c r="H179" s="28"/>
      <c r="I179" s="28"/>
    </row>
    <row r="180" spans="5:9" ht="12.75">
      <c r="E180" s="28"/>
      <c r="F180" s="28"/>
      <c r="G180" s="28"/>
      <c r="H180" s="28"/>
      <c r="I180" s="28"/>
    </row>
    <row r="181" spans="5:9" ht="12.75">
      <c r="E181" s="28"/>
      <c r="F181" s="28"/>
      <c r="G181" s="28"/>
      <c r="H181" s="28"/>
      <c r="I181" s="28"/>
    </row>
    <row r="182" spans="5:9" ht="12.75">
      <c r="E182" s="28"/>
      <c r="F182" s="28"/>
      <c r="G182" s="28"/>
      <c r="H182" s="28"/>
      <c r="I182" s="28"/>
    </row>
    <row r="183" spans="5:9" ht="12.75">
      <c r="E183" s="28"/>
      <c r="F183" s="28"/>
      <c r="G183" s="28"/>
      <c r="H183" s="28"/>
      <c r="I183" s="28"/>
    </row>
    <row r="184" spans="5:9" ht="12.75">
      <c r="E184" s="28"/>
      <c r="F184" s="28"/>
      <c r="G184" s="28"/>
      <c r="H184" s="28"/>
      <c r="I184" s="28"/>
    </row>
    <row r="185" spans="5:9" ht="12.75">
      <c r="E185" s="28"/>
      <c r="F185" s="28"/>
      <c r="G185" s="28"/>
      <c r="H185" s="28"/>
      <c r="I185" s="28"/>
    </row>
    <row r="186" spans="5:9" ht="12.75">
      <c r="E186" s="28"/>
      <c r="F186" s="28"/>
      <c r="G186" s="28"/>
      <c r="H186" s="28"/>
      <c r="I186" s="28"/>
    </row>
    <row r="187" spans="5:9" ht="12.75">
      <c r="E187" s="28"/>
      <c r="F187" s="28"/>
      <c r="G187" s="28"/>
      <c r="H187" s="28"/>
      <c r="I187" s="28"/>
    </row>
    <row r="188" spans="5:9" ht="12.75">
      <c r="E188" s="28"/>
      <c r="F188" s="28"/>
      <c r="G188" s="28"/>
      <c r="H188" s="28"/>
      <c r="I188" s="28"/>
    </row>
    <row r="189" spans="5:9" ht="12.75">
      <c r="E189" s="28"/>
      <c r="F189" s="28"/>
      <c r="G189" s="28"/>
      <c r="H189" s="28"/>
      <c r="I189" s="28"/>
    </row>
    <row r="190" spans="5:9" ht="12.75">
      <c r="E190" s="28"/>
      <c r="F190" s="28"/>
      <c r="G190" s="28"/>
      <c r="H190" s="28"/>
      <c r="I190" s="28"/>
    </row>
    <row r="191" spans="5:9" ht="12.75">
      <c r="E191" s="28"/>
      <c r="F191" s="28"/>
      <c r="G191" s="28"/>
      <c r="H191" s="28"/>
      <c r="I191" s="28"/>
    </row>
    <row r="192" spans="5:9" ht="12.75">
      <c r="E192" s="28"/>
      <c r="F192" s="28"/>
      <c r="G192" s="28"/>
      <c r="H192" s="28"/>
      <c r="I192" s="28"/>
    </row>
    <row r="193" spans="5:9" ht="12.75">
      <c r="E193" s="28"/>
      <c r="F193" s="28"/>
      <c r="G193" s="28"/>
      <c r="H193" s="28"/>
      <c r="I193" s="28"/>
    </row>
    <row r="194" spans="5:9" ht="12.75">
      <c r="E194" s="28"/>
      <c r="F194" s="28"/>
      <c r="G194" s="28"/>
      <c r="H194" s="28"/>
      <c r="I194" s="28"/>
    </row>
    <row r="195" spans="5:9" ht="12.75">
      <c r="E195" s="28"/>
      <c r="F195" s="28"/>
      <c r="G195" s="28"/>
      <c r="H195" s="28"/>
      <c r="I195" s="28"/>
    </row>
    <row r="196" spans="5:9" ht="12.75">
      <c r="E196" s="28"/>
      <c r="F196" s="28"/>
      <c r="G196" s="28"/>
      <c r="H196" s="28"/>
      <c r="I196" s="28"/>
    </row>
    <row r="197" spans="5:9" ht="12.75">
      <c r="E197" s="28"/>
      <c r="F197" s="28"/>
      <c r="G197" s="28"/>
      <c r="H197" s="28"/>
      <c r="I197" s="28"/>
    </row>
    <row r="198" spans="5:9" ht="12.75">
      <c r="E198" s="28"/>
      <c r="F198" s="28"/>
      <c r="G198" s="28"/>
      <c r="H198" s="28"/>
      <c r="I198" s="28"/>
    </row>
    <row r="199" spans="5:9" ht="12.75">
      <c r="E199" s="28"/>
      <c r="F199" s="28"/>
      <c r="G199" s="28"/>
      <c r="H199" s="28"/>
      <c r="I199" s="28"/>
    </row>
    <row r="200" spans="5:9" ht="12.75">
      <c r="E200" s="28"/>
      <c r="F200" s="28"/>
      <c r="G200" s="28"/>
      <c r="H200" s="28"/>
      <c r="I200" s="28"/>
    </row>
    <row r="201" spans="5:9" ht="12.75">
      <c r="E201" s="28"/>
      <c r="F201" s="28"/>
      <c r="G201" s="28"/>
      <c r="H201" s="28"/>
      <c r="I201" s="28"/>
    </row>
    <row r="202" spans="5:9" ht="12.75">
      <c r="E202" s="28"/>
      <c r="F202" s="28"/>
      <c r="G202" s="28"/>
      <c r="H202" s="28"/>
      <c r="I202" s="28"/>
    </row>
    <row r="203" spans="5:9" ht="12.75">
      <c r="E203" s="28"/>
      <c r="F203" s="28"/>
      <c r="G203" s="28"/>
      <c r="H203" s="28"/>
      <c r="I203" s="28"/>
    </row>
    <row r="204" spans="5:9" ht="12.75">
      <c r="E204" s="28"/>
      <c r="F204" s="28"/>
      <c r="G204" s="28"/>
      <c r="H204" s="28"/>
      <c r="I204" s="28"/>
    </row>
    <row r="205" spans="5:9" ht="12.75">
      <c r="E205" s="28"/>
      <c r="F205" s="28"/>
      <c r="G205" s="28"/>
      <c r="H205" s="28"/>
      <c r="I205" s="28"/>
    </row>
    <row r="206" spans="5:9" ht="12.75">
      <c r="E206" s="28"/>
      <c r="F206" s="28"/>
      <c r="G206" s="28"/>
      <c r="H206" s="28"/>
      <c r="I206" s="28"/>
    </row>
    <row r="207" spans="5:9" ht="12.75">
      <c r="E207" s="28"/>
      <c r="F207" s="28"/>
      <c r="G207" s="28"/>
      <c r="H207" s="28"/>
      <c r="I207" s="28"/>
    </row>
    <row r="208" spans="5:9" ht="12.75">
      <c r="E208" s="28"/>
      <c r="F208" s="28"/>
      <c r="G208" s="28"/>
      <c r="H208" s="28"/>
      <c r="I208" s="28"/>
    </row>
    <row r="209" spans="5:9" ht="12.75">
      <c r="E209" s="28"/>
      <c r="F209" s="28"/>
      <c r="G209" s="28"/>
      <c r="H209" s="28"/>
      <c r="I209" s="28"/>
    </row>
    <row r="210" spans="5:9" ht="12.75">
      <c r="E210" s="28"/>
      <c r="F210" s="28"/>
      <c r="G210" s="28"/>
      <c r="H210" s="28"/>
      <c r="I210" s="28"/>
    </row>
    <row r="211" spans="5:9" ht="12.75">
      <c r="E211" s="28"/>
      <c r="F211" s="28"/>
      <c r="G211" s="28"/>
      <c r="H211" s="28"/>
      <c r="I211" s="28"/>
    </row>
    <row r="212" spans="5:9" ht="12.75">
      <c r="E212" s="28"/>
      <c r="F212" s="28"/>
      <c r="G212" s="28"/>
      <c r="H212" s="28"/>
      <c r="I212" s="28"/>
    </row>
    <row r="213" spans="5:9" ht="12.75">
      <c r="E213" s="28"/>
      <c r="F213" s="28"/>
      <c r="G213" s="28"/>
      <c r="H213" s="28"/>
      <c r="I213" s="28"/>
    </row>
    <row r="214" spans="5:9" ht="12.75">
      <c r="E214" s="28"/>
      <c r="F214" s="28"/>
      <c r="G214" s="28"/>
      <c r="H214" s="28"/>
      <c r="I214" s="28"/>
    </row>
    <row r="215" spans="5:9" ht="12.75">
      <c r="E215" s="28"/>
      <c r="F215" s="28"/>
      <c r="G215" s="28"/>
      <c r="H215" s="28"/>
      <c r="I215" s="28"/>
    </row>
    <row r="216" spans="5:9" ht="12.75">
      <c r="E216" s="28"/>
      <c r="F216" s="28"/>
      <c r="G216" s="28"/>
      <c r="H216" s="28"/>
      <c r="I216" s="28"/>
    </row>
    <row r="217" spans="5:9" ht="12.75">
      <c r="E217" s="28"/>
      <c r="F217" s="28"/>
      <c r="G217" s="28"/>
      <c r="H217" s="28"/>
      <c r="I217" s="28"/>
    </row>
    <row r="218" spans="5:9" ht="12.75">
      <c r="E218" s="28"/>
      <c r="F218" s="28"/>
      <c r="G218" s="28"/>
      <c r="H218" s="28"/>
      <c r="I218" s="28"/>
    </row>
    <row r="219" spans="5:9" ht="12.75">
      <c r="E219" s="28"/>
      <c r="F219" s="28"/>
      <c r="G219" s="28"/>
      <c r="H219" s="28"/>
      <c r="I219" s="28"/>
    </row>
    <row r="220" spans="5:9" ht="12.75">
      <c r="E220" s="28"/>
      <c r="F220" s="28"/>
      <c r="G220" s="28"/>
      <c r="H220" s="28"/>
      <c r="I220" s="28"/>
    </row>
    <row r="221" spans="5:9" ht="12.75">
      <c r="E221" s="28"/>
      <c r="F221" s="28"/>
      <c r="G221" s="28"/>
      <c r="H221" s="28"/>
      <c r="I221" s="28"/>
    </row>
    <row r="222" spans="5:9" ht="12.75">
      <c r="E222" s="28"/>
      <c r="F222" s="28"/>
      <c r="G222" s="28"/>
      <c r="H222" s="28"/>
      <c r="I222" s="28"/>
    </row>
    <row r="223" spans="5:9" ht="12.75">
      <c r="E223" s="28"/>
      <c r="F223" s="28"/>
      <c r="G223" s="28"/>
      <c r="H223" s="28"/>
      <c r="I223" s="28"/>
    </row>
    <row r="224" spans="5:9" ht="12.75">
      <c r="E224" s="28"/>
      <c r="F224" s="28"/>
      <c r="G224" s="28"/>
      <c r="H224" s="28"/>
      <c r="I224" s="28"/>
    </row>
    <row r="225" spans="5:9" ht="12.75">
      <c r="E225" s="28"/>
      <c r="F225" s="28"/>
      <c r="G225" s="28"/>
      <c r="H225" s="28"/>
      <c r="I225" s="28"/>
    </row>
    <row r="226" spans="5:9" ht="12.75">
      <c r="E226" s="28"/>
      <c r="F226" s="28"/>
      <c r="G226" s="28"/>
      <c r="H226" s="28"/>
      <c r="I226" s="28"/>
    </row>
    <row r="227" spans="5:9" ht="12.75">
      <c r="E227" s="28"/>
      <c r="F227" s="28"/>
      <c r="G227" s="28"/>
      <c r="H227" s="28"/>
      <c r="I227" s="28"/>
    </row>
    <row r="228" spans="5:9" ht="12.75">
      <c r="E228" s="28"/>
      <c r="F228" s="28"/>
      <c r="G228" s="28"/>
      <c r="H228" s="28"/>
      <c r="I228" s="28"/>
    </row>
    <row r="229" spans="5:9" ht="12.75">
      <c r="E229" s="28"/>
      <c r="F229" s="28"/>
      <c r="G229" s="28"/>
      <c r="H229" s="28"/>
      <c r="I229" s="28"/>
    </row>
    <row r="230" spans="5:9" ht="12.75">
      <c r="E230" s="28"/>
      <c r="F230" s="28"/>
      <c r="G230" s="28"/>
      <c r="H230" s="28"/>
      <c r="I230" s="28"/>
    </row>
    <row r="231" spans="5:9" ht="12.75">
      <c r="E231" s="28"/>
      <c r="F231" s="28"/>
      <c r="G231" s="28"/>
      <c r="H231" s="28"/>
      <c r="I231" s="28"/>
    </row>
    <row r="232" spans="5:9" ht="12.75">
      <c r="E232" s="28"/>
      <c r="F232" s="28"/>
      <c r="G232" s="28"/>
      <c r="H232" s="28"/>
      <c r="I232" s="28"/>
    </row>
    <row r="233" spans="5:9" ht="12.75">
      <c r="E233" s="28"/>
      <c r="F233" s="28"/>
      <c r="G233" s="28"/>
      <c r="H233" s="28"/>
      <c r="I233" s="28"/>
    </row>
    <row r="234" spans="5:9" ht="12.75">
      <c r="E234" s="28"/>
      <c r="F234" s="28"/>
      <c r="G234" s="28"/>
      <c r="H234" s="28"/>
      <c r="I234" s="28"/>
    </row>
    <row r="235" spans="5:9" ht="12.75">
      <c r="E235" s="28"/>
      <c r="F235" s="28"/>
      <c r="G235" s="28"/>
      <c r="H235" s="28"/>
      <c r="I235" s="28"/>
    </row>
    <row r="236" spans="5:9" ht="12.75">
      <c r="E236" s="28"/>
      <c r="F236" s="28"/>
      <c r="G236" s="28"/>
      <c r="H236" s="28"/>
      <c r="I236" s="28"/>
    </row>
    <row r="237" spans="5:9" ht="12.75">
      <c r="E237" s="28"/>
      <c r="F237" s="28"/>
      <c r="G237" s="28"/>
      <c r="H237" s="28"/>
      <c r="I237" s="28"/>
    </row>
    <row r="238" spans="5:9" ht="12.75">
      <c r="E238" s="28"/>
      <c r="F238" s="28"/>
      <c r="G238" s="28"/>
      <c r="H238" s="28"/>
      <c r="I238" s="28"/>
    </row>
    <row r="239" spans="5:9" ht="12.75">
      <c r="E239" s="28"/>
      <c r="F239" s="28"/>
      <c r="G239" s="28"/>
      <c r="H239" s="28"/>
      <c r="I239" s="28"/>
    </row>
    <row r="240" spans="5:9" ht="12.75">
      <c r="E240" s="28"/>
      <c r="F240" s="28"/>
      <c r="G240" s="28"/>
      <c r="H240" s="28"/>
      <c r="I240" s="28"/>
    </row>
    <row r="241" spans="5:9" ht="12.75">
      <c r="E241" s="28"/>
      <c r="F241" s="28"/>
      <c r="G241" s="28"/>
      <c r="H241" s="28"/>
      <c r="I241" s="28"/>
    </row>
    <row r="242" spans="5:9" ht="12.75">
      <c r="E242" s="28"/>
      <c r="F242" s="28"/>
      <c r="G242" s="28"/>
      <c r="H242" s="28"/>
      <c r="I242" s="28"/>
    </row>
    <row r="243" spans="5:9" ht="12.75">
      <c r="E243" s="28"/>
      <c r="F243" s="28"/>
      <c r="G243" s="28"/>
      <c r="H243" s="28"/>
      <c r="I243" s="28"/>
    </row>
    <row r="244" spans="5:9" ht="12.75">
      <c r="E244" s="28"/>
      <c r="F244" s="28"/>
      <c r="G244" s="28"/>
      <c r="H244" s="28"/>
      <c r="I244" s="28"/>
    </row>
    <row r="245" spans="5:9" ht="12.75">
      <c r="E245" s="28"/>
      <c r="F245" s="28"/>
      <c r="G245" s="28"/>
      <c r="H245" s="28"/>
      <c r="I245" s="28"/>
    </row>
    <row r="246" spans="5:9" ht="12.75">
      <c r="E246" s="28"/>
      <c r="F246" s="28"/>
      <c r="G246" s="28"/>
      <c r="H246" s="28"/>
      <c r="I246" s="28"/>
    </row>
    <row r="247" spans="5:9" ht="12.75">
      <c r="E247" s="28"/>
      <c r="F247" s="28"/>
      <c r="G247" s="28"/>
      <c r="H247" s="28"/>
      <c r="I247" s="28"/>
    </row>
    <row r="248" spans="5:9" ht="12.75">
      <c r="E248" s="28"/>
      <c r="F248" s="28"/>
      <c r="G248" s="28"/>
      <c r="H248" s="28"/>
      <c r="I248" s="28"/>
    </row>
    <row r="249" spans="5:9" ht="12.75">
      <c r="E249" s="28"/>
      <c r="F249" s="28"/>
      <c r="G249" s="28"/>
      <c r="H249" s="28"/>
      <c r="I249" s="28"/>
    </row>
    <row r="250" spans="5:9" ht="12.75">
      <c r="E250" s="28"/>
      <c r="F250" s="28"/>
      <c r="G250" s="28"/>
      <c r="H250" s="28"/>
      <c r="I250" s="28"/>
    </row>
    <row r="251" spans="5:9" ht="12.75">
      <c r="E251" s="28"/>
      <c r="F251" s="28"/>
      <c r="G251" s="28"/>
      <c r="H251" s="28"/>
      <c r="I251" s="28"/>
    </row>
    <row r="252" spans="5:9" ht="12.75">
      <c r="E252" s="28"/>
      <c r="F252" s="28"/>
      <c r="G252" s="28"/>
      <c r="H252" s="28"/>
      <c r="I252" s="28"/>
    </row>
    <row r="253" spans="5:9" ht="12.75">
      <c r="E253" s="28"/>
      <c r="F253" s="28"/>
      <c r="G253" s="28"/>
      <c r="H253" s="28"/>
      <c r="I253" s="28"/>
    </row>
    <row r="254" spans="5:9" ht="12.75">
      <c r="E254" s="28"/>
      <c r="F254" s="28"/>
      <c r="G254" s="28"/>
      <c r="H254" s="28"/>
      <c r="I254" s="28"/>
    </row>
    <row r="255" spans="5:9" ht="12.75">
      <c r="E255" s="28"/>
      <c r="F255" s="28"/>
      <c r="G255" s="28"/>
      <c r="H255" s="28"/>
      <c r="I255" s="28"/>
    </row>
    <row r="256" spans="5:9" ht="12.75">
      <c r="E256" s="28"/>
      <c r="F256" s="28"/>
      <c r="G256" s="28"/>
      <c r="H256" s="28"/>
      <c r="I256" s="28"/>
    </row>
    <row r="257" spans="5:9" ht="12.75">
      <c r="E257" s="28"/>
      <c r="F257" s="28"/>
      <c r="G257" s="28"/>
      <c r="H257" s="28"/>
      <c r="I257" s="28"/>
    </row>
    <row r="258" spans="5:9" ht="12.75">
      <c r="E258" s="28"/>
      <c r="F258" s="28"/>
      <c r="G258" s="28"/>
      <c r="H258" s="28"/>
      <c r="I258" s="28"/>
    </row>
    <row r="259" spans="5:9" ht="12.75">
      <c r="E259" s="28"/>
      <c r="F259" s="28"/>
      <c r="G259" s="28"/>
      <c r="H259" s="28"/>
      <c r="I259" s="28"/>
    </row>
    <row r="260" spans="5:9" ht="12.75">
      <c r="E260" s="28"/>
      <c r="F260" s="28"/>
      <c r="G260" s="28"/>
      <c r="H260" s="28"/>
      <c r="I260" s="28"/>
    </row>
    <row r="261" spans="5:9" ht="12.75">
      <c r="E261" s="28"/>
      <c r="F261" s="28"/>
      <c r="G261" s="28"/>
      <c r="H261" s="28"/>
      <c r="I261" s="28"/>
    </row>
    <row r="262" spans="5:9" ht="12.75">
      <c r="E262" s="28"/>
      <c r="F262" s="28"/>
      <c r="G262" s="28"/>
      <c r="H262" s="28"/>
      <c r="I262" s="28"/>
    </row>
    <row r="263" spans="5:9" ht="12.75">
      <c r="E263" s="28"/>
      <c r="F263" s="28"/>
      <c r="G263" s="28"/>
      <c r="H263" s="28"/>
      <c r="I263" s="28"/>
    </row>
    <row r="264" spans="5:9" ht="12.75">
      <c r="E264" s="28"/>
      <c r="F264" s="28"/>
      <c r="G264" s="28"/>
      <c r="H264" s="28"/>
      <c r="I264" s="28"/>
    </row>
    <row r="265" spans="5:9" ht="12.75">
      <c r="E265" s="28"/>
      <c r="F265" s="28"/>
      <c r="G265" s="28"/>
      <c r="H265" s="28"/>
      <c r="I265" s="28"/>
    </row>
    <row r="266" spans="5:9" ht="12.75">
      <c r="E266" s="28"/>
      <c r="F266" s="28"/>
      <c r="G266" s="28"/>
      <c r="H266" s="28"/>
      <c r="I266" s="28"/>
    </row>
    <row r="267" spans="5:9" ht="12.75">
      <c r="E267" s="28"/>
      <c r="F267" s="28"/>
      <c r="G267" s="28"/>
      <c r="H267" s="28"/>
      <c r="I267" s="28"/>
    </row>
    <row r="268" spans="5:9" ht="12.75">
      <c r="E268" s="28"/>
      <c r="F268" s="28"/>
      <c r="G268" s="28"/>
      <c r="H268" s="28"/>
      <c r="I268" s="28"/>
    </row>
    <row r="269" spans="5:9" ht="12.75">
      <c r="E269" s="28"/>
      <c r="F269" s="28"/>
      <c r="G269" s="28"/>
      <c r="H269" s="28"/>
      <c r="I269" s="28"/>
    </row>
    <row r="270" spans="5:9" ht="12.75">
      <c r="E270" s="28"/>
      <c r="F270" s="28"/>
      <c r="G270" s="28"/>
      <c r="H270" s="28"/>
      <c r="I270" s="28"/>
    </row>
    <row r="271" spans="5:9" ht="12.75">
      <c r="E271" s="28"/>
      <c r="F271" s="28"/>
      <c r="G271" s="28"/>
      <c r="H271" s="28"/>
      <c r="I271" s="28"/>
    </row>
    <row r="272" spans="5:9" ht="12.75">
      <c r="E272" s="28"/>
      <c r="F272" s="28"/>
      <c r="G272" s="28"/>
      <c r="H272" s="28"/>
      <c r="I272" s="28"/>
    </row>
    <row r="273" spans="5:9" ht="12.75">
      <c r="E273" s="28"/>
      <c r="F273" s="28"/>
      <c r="G273" s="28"/>
      <c r="H273" s="28"/>
      <c r="I273" s="28"/>
    </row>
    <row r="274" spans="5:9" ht="12.75">
      <c r="E274" s="28"/>
      <c r="F274" s="28"/>
      <c r="G274" s="28"/>
      <c r="H274" s="28"/>
      <c r="I274" s="28"/>
    </row>
    <row r="275" spans="5:9" ht="12.75">
      <c r="E275" s="28"/>
      <c r="F275" s="28"/>
      <c r="G275" s="28"/>
      <c r="H275" s="28"/>
      <c r="I275" s="28"/>
    </row>
    <row r="276" spans="5:9" ht="12.75">
      <c r="E276" s="28"/>
      <c r="F276" s="28"/>
      <c r="G276" s="28"/>
      <c r="H276" s="28"/>
      <c r="I276" s="28"/>
    </row>
    <row r="277" spans="5:9" ht="12.75">
      <c r="E277" s="28"/>
      <c r="F277" s="28"/>
      <c r="G277" s="28"/>
      <c r="H277" s="28"/>
      <c r="I277" s="28"/>
    </row>
    <row r="278" spans="5:9" ht="12.75">
      <c r="E278" s="28"/>
      <c r="F278" s="28"/>
      <c r="G278" s="28"/>
      <c r="H278" s="28"/>
      <c r="I278" s="28"/>
    </row>
    <row r="279" spans="5:9" ht="12.75">
      <c r="E279" s="28"/>
      <c r="F279" s="28"/>
      <c r="G279" s="28"/>
      <c r="H279" s="28"/>
      <c r="I279" s="28"/>
    </row>
    <row r="280" spans="5:9" ht="12.75">
      <c r="E280" s="28"/>
      <c r="F280" s="28"/>
      <c r="G280" s="28"/>
      <c r="H280" s="28"/>
      <c r="I280" s="28"/>
    </row>
    <row r="281" spans="5:9" ht="12.75">
      <c r="E281" s="28"/>
      <c r="F281" s="28"/>
      <c r="G281" s="28"/>
      <c r="H281" s="28"/>
      <c r="I281" s="28"/>
    </row>
    <row r="282" spans="5:9" ht="12.75">
      <c r="E282" s="28"/>
      <c r="F282" s="28"/>
      <c r="G282" s="28"/>
      <c r="H282" s="28"/>
      <c r="I282" s="28"/>
    </row>
    <row r="283" spans="5:9" ht="12.75">
      <c r="E283" s="28"/>
      <c r="F283" s="28"/>
      <c r="G283" s="28"/>
      <c r="H283" s="28"/>
      <c r="I283" s="28"/>
    </row>
    <row r="284" spans="5:9" ht="12.75">
      <c r="E284" s="28"/>
      <c r="F284" s="28"/>
      <c r="G284" s="28"/>
      <c r="H284" s="28"/>
      <c r="I284" s="28"/>
    </row>
    <row r="285" spans="5:9" ht="12.75">
      <c r="E285" s="28"/>
      <c r="F285" s="28"/>
      <c r="G285" s="28"/>
      <c r="H285" s="28"/>
      <c r="I285" s="28"/>
    </row>
    <row r="286" spans="5:9" ht="12.75">
      <c r="E286" s="28"/>
      <c r="F286" s="28"/>
      <c r="G286" s="28"/>
      <c r="H286" s="28"/>
      <c r="I286" s="28"/>
    </row>
    <row r="287" spans="5:9" ht="12.75">
      <c r="E287" s="28"/>
      <c r="F287" s="28"/>
      <c r="G287" s="28"/>
      <c r="H287" s="28"/>
      <c r="I287" s="28"/>
    </row>
    <row r="288" spans="5:9" ht="12.75">
      <c r="E288" s="28"/>
      <c r="F288" s="28"/>
      <c r="G288" s="28"/>
      <c r="H288" s="28"/>
      <c r="I288" s="28"/>
    </row>
    <row r="289" spans="5:9" ht="12.75">
      <c r="E289" s="28"/>
      <c r="F289" s="28"/>
      <c r="G289" s="28"/>
      <c r="H289" s="28"/>
      <c r="I289" s="28"/>
    </row>
    <row r="290" spans="5:9" ht="12.75">
      <c r="E290" s="28"/>
      <c r="F290" s="28"/>
      <c r="G290" s="28"/>
      <c r="H290" s="28"/>
      <c r="I290" s="28"/>
    </row>
    <row r="291" spans="5:9" ht="12.75">
      <c r="E291" s="28"/>
      <c r="F291" s="28"/>
      <c r="G291" s="28"/>
      <c r="H291" s="28"/>
      <c r="I291" s="28"/>
    </row>
    <row r="292" spans="5:9" ht="12.75">
      <c r="E292" s="28"/>
      <c r="F292" s="28"/>
      <c r="G292" s="28"/>
      <c r="H292" s="28"/>
      <c r="I292" s="28"/>
    </row>
    <row r="293" spans="5:9" ht="12.75">
      <c r="E293" s="28"/>
      <c r="F293" s="28"/>
      <c r="G293" s="28"/>
      <c r="H293" s="28"/>
      <c r="I293" s="28"/>
    </row>
    <row r="294" spans="5:9" ht="12.75">
      <c r="E294" s="28"/>
      <c r="F294" s="28"/>
      <c r="G294" s="28"/>
      <c r="H294" s="28"/>
      <c r="I294" s="28"/>
    </row>
    <row r="295" spans="5:9" ht="12.75">
      <c r="E295" s="28"/>
      <c r="F295" s="28"/>
      <c r="G295" s="28"/>
      <c r="H295" s="28"/>
      <c r="I295" s="28"/>
    </row>
    <row r="296" spans="5:9" ht="12.75">
      <c r="E296" s="28"/>
      <c r="F296" s="28"/>
      <c r="G296" s="28"/>
      <c r="H296" s="28"/>
      <c r="I296" s="28"/>
    </row>
    <row r="297" spans="5:9" ht="12.75">
      <c r="E297" s="28"/>
      <c r="F297" s="28"/>
      <c r="G297" s="28"/>
      <c r="H297" s="28"/>
      <c r="I297" s="28"/>
    </row>
    <row r="298" spans="5:9" ht="12.75">
      <c r="E298" s="28"/>
      <c r="F298" s="28"/>
      <c r="G298" s="28"/>
      <c r="H298" s="28"/>
      <c r="I298" s="28"/>
    </row>
    <row r="299" spans="5:9" ht="12.75">
      <c r="E299" s="28"/>
      <c r="F299" s="28"/>
      <c r="G299" s="28"/>
      <c r="H299" s="28"/>
      <c r="I299" s="28"/>
    </row>
    <row r="300" spans="5:9" ht="12.75">
      <c r="E300" s="28"/>
      <c r="F300" s="28"/>
      <c r="G300" s="28"/>
      <c r="H300" s="28"/>
      <c r="I300" s="28"/>
    </row>
    <row r="301" spans="5:9" ht="12.75">
      <c r="E301" s="28"/>
      <c r="F301" s="28"/>
      <c r="G301" s="28"/>
      <c r="H301" s="28"/>
      <c r="I301" s="28"/>
    </row>
    <row r="302" spans="5:9" ht="12.75">
      <c r="E302" s="28"/>
      <c r="F302" s="28"/>
      <c r="G302" s="28"/>
      <c r="H302" s="28"/>
      <c r="I302" s="28"/>
    </row>
    <row r="303" spans="5:9" ht="12.75">
      <c r="E303" s="28"/>
      <c r="F303" s="28"/>
      <c r="G303" s="28"/>
      <c r="H303" s="28"/>
      <c r="I303" s="28"/>
    </row>
    <row r="304" spans="5:9" ht="12.75">
      <c r="E304" s="28"/>
      <c r="F304" s="28"/>
      <c r="G304" s="28"/>
      <c r="H304" s="28"/>
      <c r="I304" s="28"/>
    </row>
    <row r="305" spans="5:9" ht="12.75">
      <c r="E305" s="28"/>
      <c r="F305" s="28"/>
      <c r="G305" s="28"/>
      <c r="H305" s="28"/>
      <c r="I305" s="28"/>
    </row>
    <row r="306" spans="5:9" ht="12.75">
      <c r="E306" s="28"/>
      <c r="F306" s="28"/>
      <c r="G306" s="28"/>
      <c r="H306" s="28"/>
      <c r="I306" s="28"/>
    </row>
    <row r="307" spans="5:9" ht="12.75">
      <c r="E307" s="28"/>
      <c r="F307" s="28"/>
      <c r="G307" s="28"/>
      <c r="H307" s="28"/>
      <c r="I307" s="28"/>
    </row>
    <row r="308" spans="5:9" ht="12.75">
      <c r="E308" s="28"/>
      <c r="F308" s="28"/>
      <c r="G308" s="28"/>
      <c r="H308" s="28"/>
      <c r="I308" s="28"/>
    </row>
    <row r="309" spans="5:9" ht="12.75">
      <c r="E309" s="28"/>
      <c r="F309" s="28"/>
      <c r="G309" s="28"/>
      <c r="H309" s="28"/>
      <c r="I309" s="28"/>
    </row>
    <row r="310" spans="5:9" ht="12.75">
      <c r="E310" s="28"/>
      <c r="F310" s="28"/>
      <c r="G310" s="28"/>
      <c r="H310" s="28"/>
      <c r="I310" s="28"/>
    </row>
    <row r="311" spans="5:9" ht="12.75">
      <c r="E311" s="28"/>
      <c r="F311" s="28"/>
      <c r="G311" s="28"/>
      <c r="H311" s="28"/>
      <c r="I311" s="28"/>
    </row>
    <row r="312" spans="5:9" ht="12.75">
      <c r="E312" s="28"/>
      <c r="F312" s="28"/>
      <c r="G312" s="28"/>
      <c r="H312" s="28"/>
      <c r="I312" s="28"/>
    </row>
    <row r="313" spans="5:9" ht="12.75">
      <c r="E313" s="28"/>
      <c r="F313" s="28"/>
      <c r="G313" s="28"/>
      <c r="H313" s="28"/>
      <c r="I313" s="28"/>
    </row>
    <row r="314" spans="5:9" ht="12.75">
      <c r="E314" s="28"/>
      <c r="F314" s="28"/>
      <c r="G314" s="28"/>
      <c r="H314" s="28"/>
      <c r="I314" s="28"/>
    </row>
    <row r="315" spans="5:9" ht="12.75">
      <c r="E315" s="28"/>
      <c r="F315" s="28"/>
      <c r="G315" s="28"/>
      <c r="H315" s="28"/>
      <c r="I315" s="28"/>
    </row>
    <row r="316" spans="5:9" ht="12.75">
      <c r="E316" s="28"/>
      <c r="F316" s="28"/>
      <c r="G316" s="28"/>
      <c r="H316" s="28"/>
      <c r="I316" s="28"/>
    </row>
    <row r="317" spans="5:9" ht="12.75">
      <c r="E317" s="28"/>
      <c r="F317" s="28"/>
      <c r="G317" s="28"/>
      <c r="H317" s="28"/>
      <c r="I317" s="28"/>
    </row>
    <row r="318" spans="5:9" ht="12.75">
      <c r="E318" s="28"/>
      <c r="F318" s="28"/>
      <c r="G318" s="28"/>
      <c r="H318" s="28"/>
      <c r="I318" s="28"/>
    </row>
    <row r="319" spans="5:9" ht="12.75">
      <c r="E319" s="28"/>
      <c r="F319" s="28"/>
      <c r="G319" s="28"/>
      <c r="H319" s="28"/>
      <c r="I319" s="28"/>
    </row>
    <row r="320" spans="5:9" ht="12.75">
      <c r="E320" s="28"/>
      <c r="F320" s="28"/>
      <c r="G320" s="28"/>
      <c r="H320" s="28"/>
      <c r="I320" s="28"/>
    </row>
    <row r="321" spans="5:9" ht="12.75">
      <c r="E321" s="28"/>
      <c r="F321" s="28"/>
      <c r="G321" s="28"/>
      <c r="H321" s="28"/>
      <c r="I321" s="28"/>
    </row>
    <row r="322" spans="5:9" ht="12.75">
      <c r="E322" s="28"/>
      <c r="F322" s="28"/>
      <c r="G322" s="28"/>
      <c r="H322" s="28"/>
      <c r="I322" s="28"/>
    </row>
    <row r="323" spans="5:9" ht="12.75">
      <c r="E323" s="28"/>
      <c r="F323" s="28"/>
      <c r="G323" s="28"/>
      <c r="H323" s="28"/>
      <c r="I323" s="28"/>
    </row>
    <row r="324" spans="5:9" ht="12.75">
      <c r="E324" s="28"/>
      <c r="F324" s="28"/>
      <c r="G324" s="28"/>
      <c r="H324" s="28"/>
      <c r="I324" s="28"/>
    </row>
    <row r="325" spans="5:9" ht="12.75">
      <c r="E325" s="28"/>
      <c r="F325" s="28"/>
      <c r="G325" s="28"/>
      <c r="H325" s="28"/>
      <c r="I325" s="28"/>
    </row>
    <row r="326" spans="5:9" ht="12.75">
      <c r="E326" s="28"/>
      <c r="F326" s="28"/>
      <c r="G326" s="28"/>
      <c r="H326" s="28"/>
      <c r="I326" s="28"/>
    </row>
    <row r="327" spans="5:9" ht="12.75">
      <c r="E327" s="28"/>
      <c r="F327" s="28"/>
      <c r="G327" s="28"/>
      <c r="H327" s="28"/>
      <c r="I327" s="28"/>
    </row>
    <row r="328" spans="5:9" ht="12.75">
      <c r="E328" s="28"/>
      <c r="F328" s="28"/>
      <c r="G328" s="28"/>
      <c r="H328" s="28"/>
      <c r="I328" s="28"/>
    </row>
    <row r="329" spans="5:9" ht="12.75">
      <c r="E329" s="28"/>
      <c r="F329" s="28"/>
      <c r="G329" s="28"/>
      <c r="H329" s="28"/>
      <c r="I329" s="28"/>
    </row>
    <row r="330" spans="5:9" ht="12.75">
      <c r="E330" s="28"/>
      <c r="F330" s="28"/>
      <c r="G330" s="28"/>
      <c r="H330" s="28"/>
      <c r="I330" s="28"/>
    </row>
    <row r="331" spans="5:9" ht="12.75">
      <c r="E331" s="28"/>
      <c r="F331" s="28"/>
      <c r="G331" s="28"/>
      <c r="H331" s="28"/>
      <c r="I331" s="28"/>
    </row>
    <row r="332" spans="5:9" ht="12.75">
      <c r="E332" s="28"/>
      <c r="F332" s="28"/>
      <c r="G332" s="28"/>
      <c r="H332" s="28"/>
      <c r="I332" s="28"/>
    </row>
    <row r="333" spans="5:9" ht="12.75">
      <c r="E333" s="28"/>
      <c r="F333" s="28"/>
      <c r="G333" s="28"/>
      <c r="H333" s="28"/>
      <c r="I333" s="28"/>
    </row>
    <row r="334" spans="5:9" ht="12.75">
      <c r="E334" s="28"/>
      <c r="F334" s="28"/>
      <c r="G334" s="28"/>
      <c r="H334" s="28"/>
      <c r="I334" s="28"/>
    </row>
    <row r="335" spans="5:9" ht="12.75">
      <c r="E335" s="28"/>
      <c r="F335" s="28"/>
      <c r="G335" s="28"/>
      <c r="H335" s="28"/>
      <c r="I335" s="28"/>
    </row>
    <row r="336" spans="5:9" ht="12.75">
      <c r="E336" s="28"/>
      <c r="F336" s="28"/>
      <c r="G336" s="28"/>
      <c r="H336" s="28"/>
      <c r="I336" s="28"/>
    </row>
    <row r="337" spans="5:9" ht="12.75">
      <c r="E337" s="28"/>
      <c r="F337" s="28"/>
      <c r="G337" s="28"/>
      <c r="H337" s="28"/>
      <c r="I337" s="28"/>
    </row>
    <row r="338" spans="5:9" ht="12.75">
      <c r="E338" s="28"/>
      <c r="F338" s="28"/>
      <c r="G338" s="28"/>
      <c r="H338" s="28"/>
      <c r="I338" s="28"/>
    </row>
    <row r="339" spans="5:9" ht="12.75">
      <c r="E339" s="28"/>
      <c r="F339" s="28"/>
      <c r="G339" s="28"/>
      <c r="H339" s="28"/>
      <c r="I339" s="28"/>
    </row>
    <row r="340" spans="5:9" ht="12.75">
      <c r="E340" s="28"/>
      <c r="F340" s="28"/>
      <c r="G340" s="28"/>
      <c r="H340" s="28"/>
      <c r="I340" s="28"/>
    </row>
    <row r="341" spans="5:9" ht="12.75">
      <c r="E341" s="28"/>
      <c r="F341" s="28"/>
      <c r="G341" s="28"/>
      <c r="H341" s="28"/>
      <c r="I341" s="28"/>
    </row>
    <row r="342" spans="5:9" ht="12.75">
      <c r="E342" s="28"/>
      <c r="F342" s="28"/>
      <c r="G342" s="28"/>
      <c r="H342" s="28"/>
      <c r="I342" s="28"/>
    </row>
    <row r="343" spans="5:9" ht="12.75">
      <c r="E343" s="28"/>
      <c r="F343" s="28"/>
      <c r="G343" s="28"/>
      <c r="H343" s="28"/>
      <c r="I343" s="28"/>
    </row>
    <row r="344" spans="5:9" ht="12.75">
      <c r="E344" s="28"/>
      <c r="F344" s="28"/>
      <c r="G344" s="28"/>
      <c r="H344" s="28"/>
      <c r="I344" s="28"/>
    </row>
    <row r="345" spans="5:9" ht="12.75">
      <c r="E345" s="28"/>
      <c r="F345" s="28"/>
      <c r="G345" s="28"/>
      <c r="H345" s="28"/>
      <c r="I345" s="28"/>
    </row>
    <row r="346" spans="5:9" ht="12.75">
      <c r="E346" s="28"/>
      <c r="F346" s="28"/>
      <c r="G346" s="28"/>
      <c r="H346" s="28"/>
      <c r="I346" s="28"/>
    </row>
    <row r="347" spans="5:9" ht="12.75">
      <c r="E347" s="28"/>
      <c r="F347" s="28"/>
      <c r="G347" s="28"/>
      <c r="H347" s="28"/>
      <c r="I347" s="28"/>
    </row>
    <row r="348" spans="5:9" ht="12.75">
      <c r="E348" s="28"/>
      <c r="F348" s="28"/>
      <c r="G348" s="28"/>
      <c r="H348" s="28"/>
      <c r="I348" s="28"/>
    </row>
    <row r="349" spans="5:9" ht="12.75">
      <c r="E349" s="28"/>
      <c r="F349" s="28"/>
      <c r="G349" s="28"/>
      <c r="H349" s="28"/>
      <c r="I349" s="28"/>
    </row>
    <row r="350" spans="5:9" ht="12.75">
      <c r="E350" s="28"/>
      <c r="F350" s="28"/>
      <c r="G350" s="28"/>
      <c r="H350" s="28"/>
      <c r="I350" s="28"/>
    </row>
    <row r="351" spans="5:9" ht="12.75">
      <c r="E351" s="28"/>
      <c r="F351" s="28"/>
      <c r="G351" s="28"/>
      <c r="H351" s="28"/>
      <c r="I351" s="28"/>
    </row>
    <row r="352" spans="5:9" ht="12.75">
      <c r="E352" s="28"/>
      <c r="F352" s="28"/>
      <c r="G352" s="28"/>
      <c r="H352" s="28"/>
      <c r="I352" s="28"/>
    </row>
    <row r="353" spans="5:9" ht="12.75">
      <c r="E353" s="28"/>
      <c r="F353" s="28"/>
      <c r="G353" s="28"/>
      <c r="H353" s="28"/>
      <c r="I353" s="28"/>
    </row>
    <row r="354" spans="5:9" ht="12.75">
      <c r="E354" s="28"/>
      <c r="F354" s="28"/>
      <c r="G354" s="28"/>
      <c r="H354" s="28"/>
      <c r="I354" s="28"/>
    </row>
    <row r="355" spans="5:9" ht="12.75">
      <c r="E355" s="28"/>
      <c r="F355" s="28"/>
      <c r="G355" s="28"/>
      <c r="H355" s="28"/>
      <c r="I355" s="28"/>
    </row>
    <row r="356" spans="5:9" ht="12.75">
      <c r="E356" s="28"/>
      <c r="F356" s="28"/>
      <c r="G356" s="28"/>
      <c r="H356" s="28"/>
      <c r="I356" s="28"/>
    </row>
    <row r="357" spans="5:9" ht="12.75">
      <c r="E357" s="28"/>
      <c r="F357" s="28"/>
      <c r="G357" s="28"/>
      <c r="H357" s="28"/>
      <c r="I357" s="28"/>
    </row>
    <row r="358" spans="5:9" ht="12.75">
      <c r="E358" s="28"/>
      <c r="F358" s="28"/>
      <c r="G358" s="28"/>
      <c r="H358" s="28"/>
      <c r="I358" s="28"/>
    </row>
    <row r="359" spans="5:9" ht="12.75">
      <c r="E359" s="28"/>
      <c r="F359" s="28"/>
      <c r="G359" s="28"/>
      <c r="H359" s="28"/>
      <c r="I359" s="28"/>
    </row>
    <row r="360" spans="5:9" ht="12.75">
      <c r="E360" s="28"/>
      <c r="F360" s="28"/>
      <c r="G360" s="28"/>
      <c r="H360" s="28"/>
      <c r="I360" s="28"/>
    </row>
    <row r="361" spans="5:9" ht="12.75">
      <c r="E361" s="28"/>
      <c r="F361" s="28"/>
      <c r="G361" s="28"/>
      <c r="H361" s="28"/>
      <c r="I361" s="28"/>
    </row>
    <row r="362" spans="5:9" ht="12.75">
      <c r="E362" s="28"/>
      <c r="F362" s="28"/>
      <c r="G362" s="28"/>
      <c r="H362" s="28"/>
      <c r="I362" s="28"/>
    </row>
    <row r="363" spans="5:9" ht="12.75">
      <c r="E363" s="28"/>
      <c r="F363" s="28"/>
      <c r="G363" s="28"/>
      <c r="H363" s="28"/>
      <c r="I363" s="28"/>
    </row>
    <row r="364" spans="5:9" ht="12.75">
      <c r="E364" s="28"/>
      <c r="F364" s="28"/>
      <c r="G364" s="28"/>
      <c r="H364" s="28"/>
      <c r="I364" s="28"/>
    </row>
    <row r="365" spans="5:9" ht="12.75">
      <c r="E365" s="28"/>
      <c r="F365" s="28"/>
      <c r="G365" s="28"/>
      <c r="H365" s="28"/>
      <c r="I365" s="28"/>
    </row>
    <row r="366" spans="5:9" ht="12.75">
      <c r="E366" s="28"/>
      <c r="F366" s="28"/>
      <c r="G366" s="28"/>
      <c r="H366" s="28"/>
      <c r="I366" s="28"/>
    </row>
    <row r="367" spans="5:9" ht="12.75">
      <c r="E367" s="28"/>
      <c r="F367" s="28"/>
      <c r="G367" s="28"/>
      <c r="H367" s="28"/>
      <c r="I367" s="28"/>
    </row>
    <row r="368" spans="5:9" ht="12.75">
      <c r="E368" s="28"/>
      <c r="F368" s="28"/>
      <c r="G368" s="28"/>
      <c r="H368" s="28"/>
      <c r="I368" s="28"/>
    </row>
    <row r="369" spans="5:9" ht="12.75">
      <c r="E369" s="28"/>
      <c r="F369" s="28"/>
      <c r="G369" s="28"/>
      <c r="H369" s="28"/>
      <c r="I369" s="28"/>
    </row>
    <row r="370" spans="5:9" ht="12.75">
      <c r="E370" s="28"/>
      <c r="F370" s="28"/>
      <c r="G370" s="28"/>
      <c r="H370" s="28"/>
      <c r="I370" s="28"/>
    </row>
    <row r="371" spans="5:9" ht="12.75">
      <c r="E371" s="28"/>
      <c r="F371" s="28"/>
      <c r="G371" s="28"/>
      <c r="H371" s="28"/>
      <c r="I371" s="28"/>
    </row>
    <row r="372" spans="5:9" ht="12.75">
      <c r="E372" s="28"/>
      <c r="F372" s="28"/>
      <c r="G372" s="28"/>
      <c r="H372" s="28"/>
      <c r="I372" s="28"/>
    </row>
    <row r="373" spans="5:9" ht="12.75">
      <c r="E373" s="28"/>
      <c r="F373" s="28"/>
      <c r="G373" s="28"/>
      <c r="H373" s="28"/>
      <c r="I373" s="28"/>
    </row>
    <row r="374" spans="5:9" ht="12.75">
      <c r="E374" s="28"/>
      <c r="F374" s="28"/>
      <c r="G374" s="28"/>
      <c r="H374" s="28"/>
      <c r="I374" s="28"/>
    </row>
    <row r="375" spans="5:9" ht="12.75">
      <c r="E375" s="28"/>
      <c r="F375" s="28"/>
      <c r="G375" s="28"/>
      <c r="H375" s="28"/>
      <c r="I375" s="28"/>
    </row>
    <row r="376" spans="5:9" ht="12.75">
      <c r="E376" s="28"/>
      <c r="F376" s="28"/>
      <c r="G376" s="28"/>
      <c r="H376" s="28"/>
      <c r="I376" s="28"/>
    </row>
    <row r="377" spans="5:9" ht="12.75">
      <c r="E377" s="28"/>
      <c r="F377" s="28"/>
      <c r="G377" s="28"/>
      <c r="H377" s="28"/>
      <c r="I377" s="28"/>
    </row>
    <row r="378" spans="5:9" ht="12.75">
      <c r="E378" s="28"/>
      <c r="F378" s="28"/>
      <c r="G378" s="28"/>
      <c r="H378" s="28"/>
      <c r="I378" s="28"/>
    </row>
    <row r="379" spans="5:9" ht="12.75">
      <c r="E379" s="28"/>
      <c r="F379" s="28"/>
      <c r="G379" s="28"/>
      <c r="H379" s="28"/>
      <c r="I379" s="28"/>
    </row>
    <row r="380" spans="5:9" ht="12.75">
      <c r="E380" s="28"/>
      <c r="F380" s="28"/>
      <c r="G380" s="28"/>
      <c r="H380" s="28"/>
      <c r="I380" s="28"/>
    </row>
    <row r="381" spans="5:9" ht="12.75">
      <c r="E381" s="28"/>
      <c r="F381" s="28"/>
      <c r="G381" s="28"/>
      <c r="H381" s="28"/>
      <c r="I381" s="28"/>
    </row>
    <row r="382" spans="5:9" ht="12.75">
      <c r="E382" s="28"/>
      <c r="F382" s="28"/>
      <c r="G382" s="28"/>
      <c r="H382" s="28"/>
      <c r="I382" s="28"/>
    </row>
    <row r="383" spans="5:9" ht="12.75">
      <c r="E383" s="28"/>
      <c r="F383" s="28"/>
      <c r="G383" s="28"/>
      <c r="H383" s="28"/>
      <c r="I383" s="28"/>
    </row>
    <row r="384" spans="5:9" ht="12.75">
      <c r="E384" s="28"/>
      <c r="F384" s="28"/>
      <c r="G384" s="28"/>
      <c r="H384" s="28"/>
      <c r="I384" s="28"/>
    </row>
    <row r="385" spans="5:9" ht="12.75">
      <c r="E385" s="28"/>
      <c r="F385" s="28"/>
      <c r="G385" s="28"/>
      <c r="H385" s="28"/>
      <c r="I385" s="28"/>
    </row>
    <row r="386" spans="5:9" ht="12.75">
      <c r="E386" s="28"/>
      <c r="F386" s="28"/>
      <c r="G386" s="28"/>
      <c r="H386" s="28"/>
      <c r="I386" s="28"/>
    </row>
    <row r="387" spans="5:9" ht="12.75">
      <c r="E387" s="28"/>
      <c r="F387" s="28"/>
      <c r="G387" s="28"/>
      <c r="H387" s="28"/>
      <c r="I387" s="28"/>
    </row>
    <row r="388" spans="5:9" ht="12.75">
      <c r="E388" s="28"/>
      <c r="F388" s="28"/>
      <c r="G388" s="28"/>
      <c r="H388" s="28"/>
      <c r="I388" s="28"/>
    </row>
    <row r="389" spans="5:9" ht="12.75">
      <c r="E389" s="28"/>
      <c r="F389" s="28"/>
      <c r="G389" s="28"/>
      <c r="H389" s="28"/>
      <c r="I389" s="28"/>
    </row>
    <row r="390" spans="5:9" ht="12.75">
      <c r="E390" s="28"/>
      <c r="F390" s="28"/>
      <c r="G390" s="28"/>
      <c r="H390" s="28"/>
      <c r="I390" s="28"/>
    </row>
    <row r="391" spans="5:9" ht="12.75">
      <c r="E391" s="28"/>
      <c r="F391" s="28"/>
      <c r="G391" s="28"/>
      <c r="H391" s="28"/>
      <c r="I391" s="28"/>
    </row>
    <row r="392" spans="5:9" ht="12.75">
      <c r="E392" s="28"/>
      <c r="F392" s="28"/>
      <c r="G392" s="28"/>
      <c r="H392" s="28"/>
      <c r="I392" s="28"/>
    </row>
    <row r="393" spans="5:9" ht="12.75">
      <c r="E393" s="28"/>
      <c r="F393" s="28"/>
      <c r="G393" s="28"/>
      <c r="H393" s="28"/>
      <c r="I393" s="28"/>
    </row>
    <row r="394" spans="5:9" ht="12.75">
      <c r="E394" s="28"/>
      <c r="F394" s="28"/>
      <c r="G394" s="28"/>
      <c r="H394" s="28"/>
      <c r="I394" s="28"/>
    </row>
    <row r="395" spans="5:9" ht="12.75">
      <c r="E395" s="28"/>
      <c r="F395" s="28"/>
      <c r="G395" s="28"/>
      <c r="H395" s="28"/>
      <c r="I395" s="28"/>
    </row>
    <row r="396" spans="5:9" ht="12.75">
      <c r="E396" s="28"/>
      <c r="F396" s="28"/>
      <c r="G396" s="28"/>
      <c r="H396" s="28"/>
      <c r="I396" s="28"/>
    </row>
    <row r="397" spans="5:9" ht="12.75">
      <c r="E397" s="28"/>
      <c r="F397" s="28"/>
      <c r="G397" s="28"/>
      <c r="H397" s="28"/>
      <c r="I397" s="28"/>
    </row>
    <row r="398" spans="5:9" ht="12.75">
      <c r="E398" s="28"/>
      <c r="F398" s="28"/>
      <c r="G398" s="28"/>
      <c r="H398" s="28"/>
      <c r="I398" s="28"/>
    </row>
    <row r="399" spans="5:9" ht="12.75">
      <c r="E399" s="28"/>
      <c r="F399" s="28"/>
      <c r="G399" s="28"/>
      <c r="H399" s="28"/>
      <c r="I399" s="28"/>
    </row>
    <row r="400" spans="5:9" ht="12.75">
      <c r="E400" s="28"/>
      <c r="F400" s="28"/>
      <c r="G400" s="28"/>
      <c r="H400" s="28"/>
      <c r="I400" s="28"/>
    </row>
    <row r="401" spans="5:9" ht="12.75">
      <c r="E401" s="28"/>
      <c r="F401" s="28"/>
      <c r="G401" s="28"/>
      <c r="H401" s="28"/>
      <c r="I401" s="28"/>
    </row>
    <row r="402" spans="5:9" ht="12.75">
      <c r="E402" s="28"/>
      <c r="F402" s="28"/>
      <c r="G402" s="28"/>
      <c r="H402" s="28"/>
      <c r="I402" s="28"/>
    </row>
    <row r="403" spans="5:9" ht="12.75">
      <c r="E403" s="28"/>
      <c r="F403" s="28"/>
      <c r="G403" s="28"/>
      <c r="H403" s="28"/>
      <c r="I403" s="28"/>
    </row>
    <row r="404" spans="5:9" ht="12.75">
      <c r="E404" s="28"/>
      <c r="F404" s="28"/>
      <c r="G404" s="28"/>
      <c r="H404" s="28"/>
      <c r="I404" s="28"/>
    </row>
    <row r="405" spans="5:9" ht="12.75">
      <c r="E405" s="28"/>
      <c r="F405" s="28"/>
      <c r="G405" s="28"/>
      <c r="H405" s="28"/>
      <c r="I405" s="28"/>
    </row>
    <row r="406" spans="5:9" ht="12.75">
      <c r="E406" s="28"/>
      <c r="F406" s="28"/>
      <c r="G406" s="28"/>
      <c r="H406" s="28"/>
      <c r="I406" s="28"/>
    </row>
    <row r="407" spans="5:9" ht="12.75">
      <c r="E407" s="28"/>
      <c r="F407" s="28"/>
      <c r="G407" s="28"/>
      <c r="H407" s="28"/>
      <c r="I407" s="28"/>
    </row>
    <row r="408" spans="5:9" ht="12.75">
      <c r="E408" s="28"/>
      <c r="F408" s="28"/>
      <c r="G408" s="28"/>
      <c r="H408" s="28"/>
      <c r="I408" s="28"/>
    </row>
    <row r="409" spans="5:9" ht="12.75">
      <c r="E409" s="28"/>
      <c r="F409" s="28"/>
      <c r="G409" s="28"/>
      <c r="H409" s="28"/>
      <c r="I409" s="28"/>
    </row>
    <row r="410" spans="5:9" ht="12.75">
      <c r="E410" s="28"/>
      <c r="F410" s="28"/>
      <c r="G410" s="28"/>
      <c r="H410" s="28"/>
      <c r="I410" s="28"/>
    </row>
    <row r="411" spans="5:9" ht="12.75">
      <c r="E411" s="28"/>
      <c r="F411" s="28"/>
      <c r="G411" s="28"/>
      <c r="H411" s="28"/>
      <c r="I411" s="28"/>
    </row>
    <row r="412" spans="5:9" ht="12.75">
      <c r="E412" s="28"/>
      <c r="F412" s="28"/>
      <c r="G412" s="28"/>
      <c r="H412" s="28"/>
      <c r="I412" s="28"/>
    </row>
    <row r="413" spans="5:9" ht="12.75">
      <c r="E413" s="28"/>
      <c r="F413" s="28"/>
      <c r="G413" s="28"/>
      <c r="H413" s="28"/>
      <c r="I413" s="28"/>
    </row>
    <row r="414" spans="5:9" ht="12.75">
      <c r="E414" s="28"/>
      <c r="F414" s="28"/>
      <c r="G414" s="28"/>
      <c r="H414" s="28"/>
      <c r="I414" s="28"/>
    </row>
    <row r="415" spans="5:9" ht="12.75">
      <c r="E415" s="28"/>
      <c r="F415" s="28"/>
      <c r="G415" s="28"/>
      <c r="H415" s="28"/>
      <c r="I415" s="28"/>
    </row>
    <row r="416" spans="5:9" ht="12.75">
      <c r="E416" s="28"/>
      <c r="F416" s="28"/>
      <c r="G416" s="28"/>
      <c r="H416" s="28"/>
      <c r="I416" s="28"/>
    </row>
    <row r="417" spans="5:9" ht="12.75">
      <c r="E417" s="28"/>
      <c r="F417" s="28"/>
      <c r="G417" s="28"/>
      <c r="H417" s="28"/>
      <c r="I417" s="28"/>
    </row>
    <row r="418" spans="5:9" ht="12.75">
      <c r="E418" s="28"/>
      <c r="F418" s="28"/>
      <c r="G418" s="28"/>
      <c r="H418" s="28"/>
      <c r="I418" s="28"/>
    </row>
    <row r="419" spans="5:9" ht="12.75">
      <c r="E419" s="28"/>
      <c r="F419" s="28"/>
      <c r="G419" s="28"/>
      <c r="H419" s="28"/>
      <c r="I419" s="28"/>
    </row>
    <row r="420" spans="5:9" ht="12.75">
      <c r="E420" s="28"/>
      <c r="F420" s="28"/>
      <c r="G420" s="28"/>
      <c r="H420" s="28"/>
      <c r="I420" s="28"/>
    </row>
    <row r="421" spans="5:9" ht="12.75">
      <c r="E421" s="28"/>
      <c r="F421" s="28"/>
      <c r="G421" s="28"/>
      <c r="H421" s="28"/>
      <c r="I421" s="28"/>
    </row>
    <row r="422" spans="5:9" ht="12.75">
      <c r="E422" s="28"/>
      <c r="F422" s="28"/>
      <c r="G422" s="28"/>
      <c r="H422" s="28"/>
      <c r="I422" s="28"/>
    </row>
    <row r="423" spans="5:9" ht="12.75">
      <c r="E423" s="28"/>
      <c r="F423" s="28"/>
      <c r="G423" s="28"/>
      <c r="H423" s="28"/>
      <c r="I423" s="28"/>
    </row>
    <row r="424" spans="5:9" ht="12.75">
      <c r="E424" s="28"/>
      <c r="F424" s="28"/>
      <c r="G424" s="28"/>
      <c r="H424" s="28"/>
      <c r="I424" s="28"/>
    </row>
    <row r="425" spans="5:9" ht="12.75">
      <c r="E425" s="28"/>
      <c r="F425" s="28"/>
      <c r="G425" s="28"/>
      <c r="H425" s="28"/>
      <c r="I425" s="28"/>
    </row>
    <row r="426" spans="5:9" ht="12.75">
      <c r="E426" s="28"/>
      <c r="F426" s="28"/>
      <c r="G426" s="28"/>
      <c r="H426" s="28"/>
      <c r="I426" s="28"/>
    </row>
    <row r="427" spans="5:9" ht="12.75">
      <c r="E427" s="28"/>
      <c r="F427" s="28"/>
      <c r="G427" s="28"/>
      <c r="H427" s="28"/>
      <c r="I427" s="28"/>
    </row>
    <row r="428" spans="5:9" ht="12.75">
      <c r="E428" s="28"/>
      <c r="F428" s="28"/>
      <c r="G428" s="28"/>
      <c r="H428" s="28"/>
      <c r="I428" s="28"/>
    </row>
    <row r="429" spans="5:9" ht="12.75">
      <c r="E429" s="28"/>
      <c r="F429" s="28"/>
      <c r="G429" s="28"/>
      <c r="H429" s="28"/>
      <c r="I429" s="28"/>
    </row>
    <row r="430" spans="5:9" ht="12.75">
      <c r="E430" s="28"/>
      <c r="F430" s="28"/>
      <c r="G430" s="28"/>
      <c r="H430" s="28"/>
      <c r="I430" s="28"/>
    </row>
    <row r="431" spans="5:9" ht="12.75">
      <c r="E431" s="28"/>
      <c r="F431" s="28"/>
      <c r="G431" s="28"/>
      <c r="H431" s="28"/>
      <c r="I431" s="28"/>
    </row>
    <row r="432" spans="5:9" ht="12.75">
      <c r="E432" s="28"/>
      <c r="F432" s="28"/>
      <c r="G432" s="28"/>
      <c r="H432" s="28"/>
      <c r="I432" s="28"/>
    </row>
    <row r="433" spans="5:9" ht="12.75">
      <c r="E433" s="28"/>
      <c r="F433" s="28"/>
      <c r="G433" s="28"/>
      <c r="H433" s="28"/>
      <c r="I433" s="28"/>
    </row>
    <row r="434" spans="5:9" ht="12.75">
      <c r="E434" s="28"/>
      <c r="F434" s="28"/>
      <c r="G434" s="28"/>
      <c r="H434" s="28"/>
      <c r="I434" s="28"/>
    </row>
    <row r="435" spans="5:9" ht="12.75">
      <c r="E435" s="28"/>
      <c r="F435" s="28"/>
      <c r="G435" s="28"/>
      <c r="H435" s="28"/>
      <c r="I435" s="28"/>
    </row>
    <row r="436" spans="5:9" ht="12.75">
      <c r="E436" s="28"/>
      <c r="F436" s="28"/>
      <c r="G436" s="28"/>
      <c r="H436" s="28"/>
      <c r="I436" s="28"/>
    </row>
    <row r="437" spans="5:9" ht="12.75">
      <c r="E437" s="28"/>
      <c r="F437" s="28"/>
      <c r="G437" s="28"/>
      <c r="H437" s="28"/>
      <c r="I437" s="28"/>
    </row>
    <row r="438" spans="5:9" ht="12.75">
      <c r="E438" s="28"/>
      <c r="F438" s="28"/>
      <c r="G438" s="28"/>
      <c r="H438" s="28"/>
      <c r="I438" s="28"/>
    </row>
    <row r="439" spans="5:9" ht="12.75">
      <c r="E439" s="28"/>
      <c r="F439" s="28"/>
      <c r="G439" s="28"/>
      <c r="H439" s="28"/>
      <c r="I439" s="28"/>
    </row>
    <row r="440" spans="5:9" ht="12.75">
      <c r="E440" s="28"/>
      <c r="F440" s="28"/>
      <c r="G440" s="28"/>
      <c r="H440" s="28"/>
      <c r="I440" s="28"/>
    </row>
    <row r="441" spans="5:9" ht="12.75">
      <c r="E441" s="28"/>
      <c r="F441" s="28"/>
      <c r="G441" s="28"/>
      <c r="H441" s="28"/>
      <c r="I441" s="28"/>
    </row>
    <row r="442" spans="5:9" ht="12.75">
      <c r="E442" s="28"/>
      <c r="F442" s="28"/>
      <c r="G442" s="28"/>
      <c r="H442" s="28"/>
      <c r="I442" s="28"/>
    </row>
    <row r="443" spans="5:9" ht="12.75">
      <c r="E443" s="28"/>
      <c r="F443" s="28"/>
      <c r="G443" s="28"/>
      <c r="H443" s="28"/>
      <c r="I443" s="28"/>
    </row>
    <row r="444" spans="5:9" ht="12.75">
      <c r="E444" s="28"/>
      <c r="F444" s="28"/>
      <c r="G444" s="28"/>
      <c r="H444" s="28"/>
      <c r="I444" s="28"/>
    </row>
    <row r="445" spans="5:9" ht="12.75">
      <c r="E445" s="28"/>
      <c r="F445" s="28"/>
      <c r="G445" s="28"/>
      <c r="H445" s="28"/>
      <c r="I445" s="28"/>
    </row>
    <row r="446" spans="5:9" ht="12.75">
      <c r="E446" s="28"/>
      <c r="F446" s="28"/>
      <c r="G446" s="28"/>
      <c r="H446" s="28"/>
      <c r="I446" s="28"/>
    </row>
    <row r="447" spans="5:9" ht="12.75">
      <c r="E447" s="28"/>
      <c r="F447" s="28"/>
      <c r="G447" s="28"/>
      <c r="H447" s="28"/>
      <c r="I447" s="28"/>
    </row>
    <row r="448" spans="5:9" ht="12.75">
      <c r="E448" s="28"/>
      <c r="F448" s="28"/>
      <c r="G448" s="28"/>
      <c r="H448" s="28"/>
      <c r="I448" s="28"/>
    </row>
    <row r="449" spans="5:9" ht="12.75">
      <c r="E449" s="28"/>
      <c r="F449" s="28"/>
      <c r="G449" s="28"/>
      <c r="H449" s="28"/>
      <c r="I449" s="28"/>
    </row>
    <row r="450" spans="5:9" ht="12.75">
      <c r="E450" s="28"/>
      <c r="F450" s="28"/>
      <c r="G450" s="28"/>
      <c r="H450" s="28"/>
      <c r="I450" s="28"/>
    </row>
    <row r="451" spans="5:9" ht="12.75">
      <c r="E451" s="28"/>
      <c r="F451" s="28"/>
      <c r="G451" s="28"/>
      <c r="H451" s="28"/>
      <c r="I451" s="28"/>
    </row>
    <row r="452" spans="5:9" ht="12.75">
      <c r="E452" s="28"/>
      <c r="F452" s="28"/>
      <c r="G452" s="28"/>
      <c r="H452" s="28"/>
      <c r="I452" s="28"/>
    </row>
    <row r="453" spans="5:9" ht="12.75">
      <c r="E453" s="28"/>
      <c r="F453" s="28"/>
      <c r="G453" s="28"/>
      <c r="H453" s="28"/>
      <c r="I453" s="28"/>
    </row>
    <row r="454" spans="5:9" ht="12.75">
      <c r="E454" s="28"/>
      <c r="F454" s="28"/>
      <c r="G454" s="28"/>
      <c r="H454" s="28"/>
      <c r="I454" s="28"/>
    </row>
    <row r="455" spans="5:9" ht="12.75">
      <c r="E455" s="28"/>
      <c r="F455" s="28"/>
      <c r="G455" s="28"/>
      <c r="H455" s="28"/>
      <c r="I455" s="28"/>
    </row>
    <row r="456" spans="5:9" ht="12.75">
      <c r="E456" s="28"/>
      <c r="F456" s="28"/>
      <c r="G456" s="28"/>
      <c r="H456" s="28"/>
      <c r="I456" s="28"/>
    </row>
    <row r="457" spans="5:9" ht="12.75">
      <c r="E457" s="28"/>
      <c r="F457" s="28"/>
      <c r="G457" s="28"/>
      <c r="H457" s="28"/>
      <c r="I457" s="28"/>
    </row>
    <row r="458" spans="5:9" ht="12.75">
      <c r="E458" s="28"/>
      <c r="F458" s="28"/>
      <c r="G458" s="28"/>
      <c r="H458" s="28"/>
      <c r="I458" s="28"/>
    </row>
    <row r="459" spans="5:9" ht="12.75">
      <c r="E459" s="28"/>
      <c r="F459" s="28"/>
      <c r="G459" s="28"/>
      <c r="H459" s="28"/>
      <c r="I459" s="28"/>
    </row>
    <row r="460" spans="5:9" ht="12.75">
      <c r="E460" s="28"/>
      <c r="F460" s="28"/>
      <c r="G460" s="28"/>
      <c r="H460" s="28"/>
      <c r="I460" s="28"/>
    </row>
    <row r="461" spans="5:9" ht="12.75">
      <c r="E461" s="28"/>
      <c r="F461" s="28"/>
      <c r="G461" s="28"/>
      <c r="H461" s="28"/>
      <c r="I461" s="28"/>
    </row>
    <row r="462" spans="5:9" ht="12.75">
      <c r="E462" s="28"/>
      <c r="F462" s="28"/>
      <c r="G462" s="28"/>
      <c r="H462" s="28"/>
      <c r="I462" s="28"/>
    </row>
    <row r="463" spans="5:9" ht="12.75">
      <c r="E463" s="28"/>
      <c r="F463" s="28"/>
      <c r="G463" s="28"/>
      <c r="H463" s="28"/>
      <c r="I463" s="28"/>
    </row>
    <row r="464" spans="5:9" ht="12.75">
      <c r="E464" s="28"/>
      <c r="F464" s="28"/>
      <c r="G464" s="28"/>
      <c r="H464" s="28"/>
      <c r="I464" s="28"/>
    </row>
    <row r="465" spans="5:9" ht="12.75">
      <c r="E465" s="28"/>
      <c r="F465" s="28"/>
      <c r="G465" s="28"/>
      <c r="H465" s="28"/>
      <c r="I465" s="28"/>
    </row>
    <row r="466" spans="5:9" ht="12.75">
      <c r="E466" s="28"/>
      <c r="F466" s="28"/>
      <c r="G466" s="28"/>
      <c r="H466" s="28"/>
      <c r="I466" s="28"/>
    </row>
    <row r="467" spans="5:9" ht="12.75">
      <c r="E467" s="28"/>
      <c r="F467" s="28"/>
      <c r="G467" s="28"/>
      <c r="H467" s="28"/>
      <c r="I467" s="28"/>
    </row>
    <row r="468" spans="5:9" ht="12.75">
      <c r="E468" s="28"/>
      <c r="F468" s="28"/>
      <c r="G468" s="28"/>
      <c r="H468" s="28"/>
      <c r="I468" s="28"/>
    </row>
    <row r="469" spans="5:9" ht="12.75">
      <c r="E469" s="28"/>
      <c r="F469" s="28"/>
      <c r="G469" s="28"/>
      <c r="H469" s="28"/>
      <c r="I469" s="28"/>
    </row>
    <row r="470" spans="5:9" ht="12.75">
      <c r="E470" s="28"/>
      <c r="F470" s="28"/>
      <c r="G470" s="28"/>
      <c r="H470" s="28"/>
      <c r="I470" s="28"/>
    </row>
    <row r="471" spans="5:9" ht="12.75">
      <c r="E471" s="28"/>
      <c r="F471" s="28"/>
      <c r="G471" s="28"/>
      <c r="H471" s="28"/>
      <c r="I471" s="28"/>
    </row>
    <row r="472" spans="5:9" ht="12.75">
      <c r="E472" s="28"/>
      <c r="F472" s="28"/>
      <c r="G472" s="28"/>
      <c r="H472" s="28"/>
      <c r="I472" s="28"/>
    </row>
    <row r="473" spans="5:9" ht="12.75">
      <c r="E473" s="28"/>
      <c r="F473" s="28"/>
      <c r="G473" s="28"/>
      <c r="H473" s="28"/>
      <c r="I473" s="28"/>
    </row>
    <row r="474" spans="5:9" ht="12.75">
      <c r="E474" s="28"/>
      <c r="F474" s="28"/>
      <c r="G474" s="28"/>
      <c r="H474" s="28"/>
      <c r="I474" s="28"/>
    </row>
    <row r="475" spans="5:9" ht="12.75">
      <c r="E475" s="28"/>
      <c r="F475" s="28"/>
      <c r="G475" s="28"/>
      <c r="H475" s="28"/>
      <c r="I475" s="28"/>
    </row>
    <row r="476" spans="5:9" ht="12.75">
      <c r="E476" s="28"/>
      <c r="F476" s="28"/>
      <c r="G476" s="28"/>
      <c r="H476" s="28"/>
      <c r="I476" s="28"/>
    </row>
    <row r="477" spans="5:9" ht="12.75">
      <c r="E477" s="28"/>
      <c r="F477" s="28"/>
      <c r="G477" s="28"/>
      <c r="H477" s="28"/>
      <c r="I477" s="28"/>
    </row>
    <row r="478" spans="5:9" ht="12.75">
      <c r="E478" s="28"/>
      <c r="F478" s="28"/>
      <c r="G478" s="28"/>
      <c r="H478" s="28"/>
      <c r="I478" s="28"/>
    </row>
    <row r="479" spans="5:9" ht="12.75">
      <c r="E479" s="28"/>
      <c r="F479" s="28"/>
      <c r="G479" s="28"/>
      <c r="H479" s="28"/>
      <c r="I479" s="28"/>
    </row>
    <row r="480" spans="5:9" ht="12.75">
      <c r="E480" s="28"/>
      <c r="F480" s="28"/>
      <c r="G480" s="28"/>
      <c r="H480" s="28"/>
      <c r="I480" s="28"/>
    </row>
    <row r="481" spans="5:9" ht="12.75">
      <c r="E481" s="28"/>
      <c r="F481" s="28"/>
      <c r="G481" s="28"/>
      <c r="H481" s="28"/>
      <c r="I481" s="28"/>
    </row>
    <row r="482" spans="5:9" ht="12.75">
      <c r="E482" s="28"/>
      <c r="F482" s="28"/>
      <c r="G482" s="28"/>
      <c r="H482" s="28"/>
      <c r="I482" s="28"/>
    </row>
    <row r="483" spans="5:9" ht="12.75">
      <c r="E483" s="28"/>
      <c r="F483" s="28"/>
      <c r="G483" s="28"/>
      <c r="H483" s="28"/>
      <c r="I483" s="28"/>
    </row>
    <row r="484" spans="5:9" ht="12.75">
      <c r="E484" s="28"/>
      <c r="F484" s="28"/>
      <c r="G484" s="28"/>
      <c r="H484" s="28"/>
      <c r="I484" s="28"/>
    </row>
    <row r="485" spans="5:9" ht="12.75">
      <c r="E485" s="28"/>
      <c r="F485" s="28"/>
      <c r="G485" s="28"/>
      <c r="H485" s="28"/>
      <c r="I485" s="28"/>
    </row>
    <row r="486" spans="5:9" ht="12.75">
      <c r="E486" s="28"/>
      <c r="F486" s="28"/>
      <c r="G486" s="28"/>
      <c r="H486" s="28"/>
      <c r="I486" s="28"/>
    </row>
    <row r="487" spans="5:9" ht="12.75">
      <c r="E487" s="28"/>
      <c r="F487" s="28"/>
      <c r="G487" s="28"/>
      <c r="H487" s="28"/>
      <c r="I487" s="28"/>
    </row>
    <row r="488" spans="5:9" ht="12.75">
      <c r="E488" s="28"/>
      <c r="F488" s="28"/>
      <c r="G488" s="28"/>
      <c r="H488" s="28"/>
      <c r="I488" s="28"/>
    </row>
    <row r="489" spans="5:9" ht="12.75">
      <c r="E489" s="28"/>
      <c r="F489" s="28"/>
      <c r="G489" s="28"/>
      <c r="H489" s="28"/>
      <c r="I489" s="28"/>
    </row>
    <row r="490" spans="5:9" ht="12.75">
      <c r="E490" s="28"/>
      <c r="F490" s="28"/>
      <c r="G490" s="28"/>
      <c r="H490" s="28"/>
      <c r="I490" s="28"/>
    </row>
    <row r="491" spans="5:9" ht="12.75">
      <c r="E491" s="28"/>
      <c r="F491" s="28"/>
      <c r="G491" s="28"/>
      <c r="H491" s="28"/>
      <c r="I491" s="28"/>
    </row>
    <row r="492" spans="5:9" ht="12.75">
      <c r="E492" s="28"/>
      <c r="F492" s="28"/>
      <c r="G492" s="28"/>
      <c r="H492" s="28"/>
      <c r="I492" s="28"/>
    </row>
    <row r="493" spans="5:9" ht="12.75">
      <c r="E493" s="28"/>
      <c r="F493" s="28"/>
      <c r="G493" s="28"/>
      <c r="H493" s="28"/>
      <c r="I493" s="28"/>
    </row>
    <row r="494" spans="5:9" ht="12.75">
      <c r="E494" s="28"/>
      <c r="F494" s="28"/>
      <c r="G494" s="28"/>
      <c r="H494" s="28"/>
      <c r="I494" s="28"/>
    </row>
    <row r="495" spans="5:9" ht="12.75">
      <c r="E495" s="28"/>
      <c r="F495" s="28"/>
      <c r="G495" s="28"/>
      <c r="H495" s="28"/>
      <c r="I495" s="28"/>
    </row>
    <row r="496" spans="5:9" ht="12.75">
      <c r="E496" s="28"/>
      <c r="F496" s="28"/>
      <c r="G496" s="28"/>
      <c r="H496" s="28"/>
      <c r="I496" s="28"/>
    </row>
    <row r="497" spans="5:9" ht="12.75">
      <c r="E497" s="28"/>
      <c r="F497" s="28"/>
      <c r="G497" s="28"/>
      <c r="H497" s="28"/>
      <c r="I497" s="28"/>
    </row>
    <row r="498" spans="5:9" ht="12.75">
      <c r="E498" s="28"/>
      <c r="F498" s="28"/>
      <c r="G498" s="28"/>
      <c r="H498" s="28"/>
      <c r="I498" s="28"/>
    </row>
    <row r="499" spans="5:9" ht="12.75">
      <c r="E499" s="28"/>
      <c r="F499" s="28"/>
      <c r="G499" s="28"/>
      <c r="H499" s="28"/>
      <c r="I499" s="28"/>
    </row>
    <row r="500" spans="5:9" ht="12.75">
      <c r="E500" s="28"/>
      <c r="F500" s="28"/>
      <c r="G500" s="28"/>
      <c r="H500" s="28"/>
      <c r="I500" s="28"/>
    </row>
    <row r="501" spans="5:9" ht="12.75">
      <c r="E501" s="28"/>
      <c r="F501" s="28"/>
      <c r="G501" s="28"/>
      <c r="H501" s="28"/>
      <c r="I501" s="28"/>
    </row>
    <row r="502" spans="5:9" ht="12.75">
      <c r="E502" s="28"/>
      <c r="F502" s="28"/>
      <c r="G502" s="28"/>
      <c r="H502" s="28"/>
      <c r="I502" s="28"/>
    </row>
    <row r="503" spans="5:9" ht="12.75">
      <c r="E503" s="28"/>
      <c r="F503" s="28"/>
      <c r="G503" s="28"/>
      <c r="H503" s="28"/>
      <c r="I503" s="28"/>
    </row>
    <row r="504" spans="5:9" ht="12.75">
      <c r="E504" s="28"/>
      <c r="F504" s="28"/>
      <c r="G504" s="28"/>
      <c r="H504" s="28"/>
      <c r="I504" s="28"/>
    </row>
    <row r="505" spans="5:9" ht="12.75">
      <c r="E505" s="28"/>
      <c r="F505" s="28"/>
      <c r="G505" s="28"/>
      <c r="H505" s="28"/>
      <c r="I505" s="28"/>
    </row>
    <row r="506" spans="5:9" ht="12.75">
      <c r="E506" s="28"/>
      <c r="F506" s="28"/>
      <c r="G506" s="28"/>
      <c r="H506" s="28"/>
      <c r="I506" s="28"/>
    </row>
    <row r="507" spans="5:9" ht="12.75">
      <c r="E507" s="28"/>
      <c r="F507" s="28"/>
      <c r="G507" s="28"/>
      <c r="H507" s="28"/>
      <c r="I507" s="28"/>
    </row>
    <row r="508" spans="5:9" ht="12.75">
      <c r="E508" s="28"/>
      <c r="F508" s="28"/>
      <c r="G508" s="28"/>
      <c r="H508" s="28"/>
      <c r="I508" s="28"/>
    </row>
    <row r="509" spans="5:9" ht="12.75">
      <c r="E509" s="28"/>
      <c r="F509" s="28"/>
      <c r="G509" s="28"/>
      <c r="H509" s="28"/>
      <c r="I509" s="28"/>
    </row>
    <row r="510" spans="5:9" ht="12.75">
      <c r="E510" s="28"/>
      <c r="F510" s="28"/>
      <c r="G510" s="28"/>
      <c r="H510" s="28"/>
      <c r="I510" s="28"/>
    </row>
    <row r="511" spans="5:9" ht="12.75">
      <c r="E511" s="28"/>
      <c r="F511" s="28"/>
      <c r="G511" s="28"/>
      <c r="H511" s="28"/>
      <c r="I511" s="28"/>
    </row>
    <row r="512" spans="5:9" ht="12.75">
      <c r="E512" s="28"/>
      <c r="F512" s="28"/>
      <c r="G512" s="28"/>
      <c r="H512" s="28"/>
      <c r="I512" s="28"/>
    </row>
    <row r="513" spans="5:9" ht="12.75">
      <c r="E513" s="28"/>
      <c r="F513" s="28"/>
      <c r="G513" s="28"/>
      <c r="H513" s="28"/>
      <c r="I513" s="28"/>
    </row>
    <row r="514" spans="5:9" ht="12.75">
      <c r="E514" s="28"/>
      <c r="F514" s="28"/>
      <c r="G514" s="28"/>
      <c r="H514" s="28"/>
      <c r="I514" s="28"/>
    </row>
    <row r="515" spans="5:9" ht="12.75">
      <c r="E515" s="28"/>
      <c r="F515" s="28"/>
      <c r="G515" s="28"/>
      <c r="H515" s="28"/>
      <c r="I515" s="28"/>
    </row>
    <row r="516" spans="5:9" ht="12.75">
      <c r="E516" s="28"/>
      <c r="F516" s="28"/>
      <c r="G516" s="28"/>
      <c r="H516" s="28"/>
      <c r="I516" s="28"/>
    </row>
    <row r="517" spans="5:9" ht="12.75">
      <c r="E517" s="28"/>
      <c r="F517" s="28"/>
      <c r="G517" s="28"/>
      <c r="H517" s="28"/>
      <c r="I517" s="28"/>
    </row>
    <row r="518" spans="5:9" ht="12.75">
      <c r="E518" s="28"/>
      <c r="F518" s="28"/>
      <c r="G518" s="28"/>
      <c r="H518" s="28"/>
      <c r="I518" s="28"/>
    </row>
    <row r="519" spans="5:9" ht="12.75">
      <c r="E519" s="28"/>
      <c r="F519" s="28"/>
      <c r="G519" s="28"/>
      <c r="H519" s="28"/>
      <c r="I519" s="28"/>
    </row>
    <row r="520" spans="5:9" ht="12.75">
      <c r="E520" s="28"/>
      <c r="F520" s="28"/>
      <c r="G520" s="28"/>
      <c r="H520" s="28"/>
      <c r="I520" s="28"/>
    </row>
    <row r="521" spans="5:9" ht="12.75">
      <c r="E521" s="28"/>
      <c r="F521" s="28"/>
      <c r="G521" s="28"/>
      <c r="H521" s="28"/>
      <c r="I521" s="28"/>
    </row>
    <row r="522" spans="5:9" ht="12.75">
      <c r="E522" s="28"/>
      <c r="F522" s="28"/>
      <c r="G522" s="28"/>
      <c r="H522" s="28"/>
      <c r="I522" s="28"/>
    </row>
    <row r="523" spans="5:9" ht="12.75">
      <c r="E523" s="28"/>
      <c r="F523" s="28"/>
      <c r="G523" s="28"/>
      <c r="H523" s="28"/>
      <c r="I523" s="28"/>
    </row>
    <row r="524" spans="5:9" ht="12.75">
      <c r="E524" s="28"/>
      <c r="F524" s="28"/>
      <c r="G524" s="28"/>
      <c r="H524" s="28"/>
      <c r="I524" s="28"/>
    </row>
    <row r="525" spans="5:9" ht="12.75">
      <c r="E525" s="28"/>
      <c r="F525" s="28"/>
      <c r="G525" s="28"/>
      <c r="H525" s="28"/>
      <c r="I525" s="28"/>
    </row>
    <row r="526" spans="5:9" ht="12.75">
      <c r="E526" s="28"/>
      <c r="F526" s="28"/>
      <c r="G526" s="28"/>
      <c r="H526" s="28"/>
      <c r="I526" s="28"/>
    </row>
    <row r="527" spans="5:9" ht="12.75">
      <c r="E527" s="28"/>
      <c r="F527" s="28"/>
      <c r="G527" s="28"/>
      <c r="H527" s="28"/>
      <c r="I527" s="28"/>
    </row>
    <row r="528" spans="5:9" ht="12.75">
      <c r="E528" s="28"/>
      <c r="F528" s="28"/>
      <c r="G528" s="28"/>
      <c r="H528" s="28"/>
      <c r="I528" s="28"/>
    </row>
    <row r="529" spans="5:9" ht="12.75">
      <c r="E529" s="28"/>
      <c r="F529" s="28"/>
      <c r="G529" s="28"/>
      <c r="H529" s="28"/>
      <c r="I529" s="28"/>
    </row>
    <row r="530" spans="5:9" ht="12.75">
      <c r="E530" s="28"/>
      <c r="F530" s="28"/>
      <c r="G530" s="28"/>
      <c r="H530" s="28"/>
      <c r="I530" s="28"/>
    </row>
    <row r="531" spans="5:9" ht="12.75">
      <c r="E531" s="28"/>
      <c r="F531" s="28"/>
      <c r="G531" s="28"/>
      <c r="H531" s="28"/>
      <c r="I531" s="28"/>
    </row>
    <row r="532" spans="5:9" ht="12.75">
      <c r="E532" s="28"/>
      <c r="F532" s="28"/>
      <c r="G532" s="28"/>
      <c r="H532" s="28"/>
      <c r="I532" s="28"/>
    </row>
    <row r="533" spans="5:9" ht="12.75">
      <c r="E533" s="28"/>
      <c r="F533" s="28"/>
      <c r="G533" s="28"/>
      <c r="H533" s="28"/>
      <c r="I533" s="28"/>
    </row>
    <row r="534" spans="5:9" ht="12.75">
      <c r="E534" s="28"/>
      <c r="F534" s="28"/>
      <c r="G534" s="28"/>
      <c r="H534" s="28"/>
      <c r="I534" s="28"/>
    </row>
    <row r="535" spans="5:9" ht="12.75">
      <c r="E535" s="28"/>
      <c r="F535" s="28"/>
      <c r="G535" s="28"/>
      <c r="H535" s="28"/>
      <c r="I535" s="28"/>
    </row>
    <row r="536" spans="5:9" ht="12.75">
      <c r="E536" s="28"/>
      <c r="F536" s="28"/>
      <c r="G536" s="28"/>
      <c r="H536" s="28"/>
      <c r="I536" s="28"/>
    </row>
    <row r="537" spans="5:9" ht="12.75">
      <c r="E537" s="28"/>
      <c r="F537" s="28"/>
      <c r="G537" s="28"/>
      <c r="H537" s="28"/>
      <c r="I537" s="28"/>
    </row>
    <row r="538" spans="5:9" ht="12.75">
      <c r="E538" s="28"/>
      <c r="F538" s="28"/>
      <c r="G538" s="28"/>
      <c r="H538" s="28"/>
      <c r="I538" s="28"/>
    </row>
    <row r="539" spans="5:9" ht="12.75">
      <c r="E539" s="28"/>
      <c r="F539" s="28"/>
      <c r="G539" s="28"/>
      <c r="H539" s="28"/>
      <c r="I539" s="28"/>
    </row>
    <row r="540" spans="5:9" ht="12.75">
      <c r="E540" s="28"/>
      <c r="F540" s="28"/>
      <c r="G540" s="28"/>
      <c r="H540" s="28"/>
      <c r="I540" s="28"/>
    </row>
    <row r="541" spans="5:9" ht="12.75">
      <c r="E541" s="28"/>
      <c r="F541" s="28"/>
      <c r="G541" s="28"/>
      <c r="H541" s="28"/>
      <c r="I541" s="28"/>
    </row>
    <row r="542" spans="5:9" ht="12.75">
      <c r="E542" s="28"/>
      <c r="F542" s="28"/>
      <c r="G542" s="28"/>
      <c r="H542" s="28"/>
      <c r="I542" s="28"/>
    </row>
    <row r="543" spans="5:9" ht="12.75">
      <c r="E543" s="28"/>
      <c r="F543" s="28"/>
      <c r="G543" s="28"/>
      <c r="H543" s="28"/>
      <c r="I543" s="28"/>
    </row>
    <row r="544" spans="5:9" ht="12.75">
      <c r="E544" s="28"/>
      <c r="F544" s="28"/>
      <c r="G544" s="28"/>
      <c r="H544" s="28"/>
      <c r="I544" s="28"/>
    </row>
    <row r="545" spans="5:9" ht="12.75">
      <c r="E545" s="28"/>
      <c r="F545" s="28"/>
      <c r="G545" s="28"/>
      <c r="H545" s="28"/>
      <c r="I545" s="28"/>
    </row>
    <row r="546" spans="5:9" ht="12.75">
      <c r="E546" s="28"/>
      <c r="F546" s="28"/>
      <c r="G546" s="28"/>
      <c r="H546" s="28"/>
      <c r="I546" s="28"/>
    </row>
    <row r="547" spans="5:9" ht="12.75">
      <c r="E547" s="28"/>
      <c r="F547" s="28"/>
      <c r="G547" s="28"/>
      <c r="H547" s="28"/>
      <c r="I547" s="28"/>
    </row>
    <row r="548" spans="5:9" ht="12.75">
      <c r="E548" s="28"/>
      <c r="F548" s="28"/>
      <c r="G548" s="28"/>
      <c r="H548" s="28"/>
      <c r="I548" s="28"/>
    </row>
    <row r="549" spans="5:9" ht="12.75">
      <c r="E549" s="28"/>
      <c r="F549" s="28"/>
      <c r="G549" s="28"/>
      <c r="H549" s="28"/>
      <c r="I549" s="28"/>
    </row>
    <row r="550" spans="5:9" ht="12.75">
      <c r="E550" s="28"/>
      <c r="F550" s="28"/>
      <c r="G550" s="28"/>
      <c r="H550" s="28"/>
      <c r="I550" s="28"/>
    </row>
    <row r="551" spans="5:9" ht="12.75">
      <c r="E551" s="28"/>
      <c r="F551" s="28"/>
      <c r="G551" s="28"/>
      <c r="H551" s="28"/>
      <c r="I551" s="28"/>
    </row>
    <row r="552" spans="5:9" ht="12.75">
      <c r="E552" s="28"/>
      <c r="F552" s="28"/>
      <c r="G552" s="28"/>
      <c r="H552" s="28"/>
      <c r="I552" s="28"/>
    </row>
    <row r="553" spans="5:9" ht="12.75">
      <c r="E553" s="28"/>
      <c r="F553" s="28"/>
      <c r="G553" s="28"/>
      <c r="H553" s="28"/>
      <c r="I553" s="28"/>
    </row>
    <row r="554" spans="5:9" ht="12.75">
      <c r="E554" s="28"/>
      <c r="F554" s="28"/>
      <c r="G554" s="28"/>
      <c r="H554" s="28"/>
      <c r="I554" s="28"/>
    </row>
    <row r="555" spans="5:9" ht="12.75">
      <c r="E555" s="28"/>
      <c r="F555" s="28"/>
      <c r="G555" s="28"/>
      <c r="H555" s="28"/>
      <c r="I555" s="28"/>
    </row>
    <row r="556" spans="5:9" ht="12.75">
      <c r="E556" s="28"/>
      <c r="F556" s="28"/>
      <c r="G556" s="28"/>
      <c r="H556" s="28"/>
      <c r="I556" s="28"/>
    </row>
    <row r="557" spans="5:9" ht="12.75">
      <c r="E557" s="28"/>
      <c r="F557" s="28"/>
      <c r="G557" s="28"/>
      <c r="H557" s="28"/>
      <c r="I557" s="28"/>
    </row>
    <row r="558" spans="5:9" ht="12.75">
      <c r="E558" s="28"/>
      <c r="F558" s="28"/>
      <c r="G558" s="28"/>
      <c r="H558" s="28"/>
      <c r="I558" s="28"/>
    </row>
    <row r="559" spans="5:9" ht="12.75">
      <c r="E559" s="28"/>
      <c r="F559" s="28"/>
      <c r="G559" s="28"/>
      <c r="H559" s="28"/>
      <c r="I559" s="28"/>
    </row>
    <row r="560" spans="5:9" ht="12.75">
      <c r="E560" s="28"/>
      <c r="F560" s="28"/>
      <c r="G560" s="28"/>
      <c r="H560" s="28"/>
      <c r="I560" s="28"/>
    </row>
    <row r="561" spans="5:9" ht="12.75">
      <c r="E561" s="28"/>
      <c r="F561" s="28"/>
      <c r="G561" s="28"/>
      <c r="H561" s="28"/>
      <c r="I561" s="28"/>
    </row>
    <row r="562" spans="5:9" ht="12.75">
      <c r="E562" s="28"/>
      <c r="F562" s="28"/>
      <c r="G562" s="28"/>
      <c r="H562" s="28"/>
      <c r="I562" s="28"/>
    </row>
    <row r="563" spans="5:9" ht="12.75">
      <c r="E563" s="28"/>
      <c r="F563" s="28"/>
      <c r="G563" s="28"/>
      <c r="H563" s="28"/>
      <c r="I563" s="28"/>
    </row>
    <row r="564" spans="5:9" ht="12.75">
      <c r="E564" s="28"/>
      <c r="F564" s="28"/>
      <c r="G564" s="28"/>
      <c r="H564" s="28"/>
      <c r="I564" s="28"/>
    </row>
    <row r="565" spans="5:9" ht="12.75">
      <c r="E565" s="28"/>
      <c r="F565" s="28"/>
      <c r="G565" s="28"/>
      <c r="H565" s="28"/>
      <c r="I565" s="28"/>
    </row>
    <row r="566" spans="5:9" ht="12.75">
      <c r="E566" s="28"/>
      <c r="F566" s="28"/>
      <c r="G566" s="28"/>
      <c r="H566" s="28"/>
      <c r="I566" s="28"/>
    </row>
    <row r="567" spans="5:9" ht="12.75">
      <c r="E567" s="28"/>
      <c r="F567" s="28"/>
      <c r="G567" s="28"/>
      <c r="H567" s="28"/>
      <c r="I567" s="28"/>
    </row>
    <row r="568" spans="5:9" ht="12.75">
      <c r="E568" s="28"/>
      <c r="F568" s="28"/>
      <c r="G568" s="28"/>
      <c r="H568" s="28"/>
      <c r="I568" s="28"/>
    </row>
    <row r="569" spans="5:9" ht="12.75">
      <c r="E569" s="28"/>
      <c r="F569" s="28"/>
      <c r="G569" s="28"/>
      <c r="H569" s="28"/>
      <c r="I569" s="28"/>
    </row>
    <row r="570" spans="5:9" ht="12.75">
      <c r="E570" s="28"/>
      <c r="F570" s="28"/>
      <c r="G570" s="28"/>
      <c r="H570" s="28"/>
      <c r="I570" s="28"/>
    </row>
    <row r="571" spans="5:9" ht="12.75">
      <c r="E571" s="28"/>
      <c r="F571" s="28"/>
      <c r="G571" s="28"/>
      <c r="H571" s="28"/>
      <c r="I571" s="28"/>
    </row>
    <row r="572" spans="5:9" ht="12.75">
      <c r="E572" s="28"/>
      <c r="F572" s="28"/>
      <c r="G572" s="28"/>
      <c r="H572" s="28"/>
      <c r="I572" s="28"/>
    </row>
    <row r="573" spans="5:9" ht="12.75">
      <c r="E573" s="28"/>
      <c r="F573" s="28"/>
      <c r="G573" s="28"/>
      <c r="H573" s="28"/>
      <c r="I573" s="28"/>
    </row>
    <row r="574" spans="5:9" ht="12.75">
      <c r="E574" s="28"/>
      <c r="F574" s="28"/>
      <c r="G574" s="28"/>
      <c r="H574" s="28"/>
      <c r="I574" s="28"/>
    </row>
    <row r="575" spans="5:9" ht="12.75">
      <c r="E575" s="28"/>
      <c r="F575" s="28"/>
      <c r="G575" s="28"/>
      <c r="H575" s="28"/>
      <c r="I575" s="28"/>
    </row>
    <row r="576" spans="5:9" ht="12.75">
      <c r="E576" s="28"/>
      <c r="F576" s="28"/>
      <c r="G576" s="28"/>
      <c r="H576" s="28"/>
      <c r="I576" s="28"/>
    </row>
    <row r="577" spans="5:9" ht="12.75">
      <c r="E577" s="28"/>
      <c r="F577" s="28"/>
      <c r="G577" s="28"/>
      <c r="H577" s="28"/>
      <c r="I577" s="28"/>
    </row>
    <row r="578" spans="5:9" ht="12.75">
      <c r="E578" s="28"/>
      <c r="F578" s="28"/>
      <c r="G578" s="28"/>
      <c r="H578" s="28"/>
      <c r="I578" s="28"/>
    </row>
    <row r="579" spans="5:9" ht="12.75">
      <c r="E579" s="28"/>
      <c r="F579" s="28"/>
      <c r="G579" s="28"/>
      <c r="H579" s="28"/>
      <c r="I579" s="28"/>
    </row>
    <row r="580" spans="5:9" ht="12.75">
      <c r="E580" s="28"/>
      <c r="F580" s="28"/>
      <c r="G580" s="28"/>
      <c r="H580" s="28"/>
      <c r="I580" s="28"/>
    </row>
    <row r="581" spans="5:9" ht="12.75">
      <c r="E581" s="28"/>
      <c r="F581" s="28"/>
      <c r="G581" s="28"/>
      <c r="H581" s="28"/>
      <c r="I581" s="28"/>
    </row>
    <row r="582" spans="5:9" ht="12.75">
      <c r="E582" s="28"/>
      <c r="F582" s="28"/>
      <c r="G582" s="28"/>
      <c r="H582" s="28"/>
      <c r="I582" s="28"/>
    </row>
    <row r="583" spans="5:9" ht="12.75">
      <c r="E583" s="28"/>
      <c r="F583" s="28"/>
      <c r="G583" s="28"/>
      <c r="H583" s="28"/>
      <c r="I583" s="28"/>
    </row>
    <row r="584" spans="5:9" ht="12.75">
      <c r="E584" s="28"/>
      <c r="F584" s="28"/>
      <c r="G584" s="28"/>
      <c r="H584" s="28"/>
      <c r="I584" s="28"/>
    </row>
    <row r="585" spans="5:9" ht="12.75">
      <c r="E585" s="28"/>
      <c r="F585" s="28"/>
      <c r="G585" s="28"/>
      <c r="H585" s="28"/>
      <c r="I585" s="28"/>
    </row>
    <row r="586" spans="5:9" ht="12.75">
      <c r="E586" s="28"/>
      <c r="F586" s="28"/>
      <c r="G586" s="28"/>
      <c r="H586" s="28"/>
      <c r="I586" s="28"/>
    </row>
    <row r="587" spans="5:9" ht="12.75">
      <c r="E587" s="28"/>
      <c r="F587" s="28"/>
      <c r="G587" s="28"/>
      <c r="H587" s="28"/>
      <c r="I587" s="28"/>
    </row>
    <row r="588" spans="5:9" ht="12.75">
      <c r="E588" s="28"/>
      <c r="F588" s="28"/>
      <c r="G588" s="28"/>
      <c r="H588" s="28"/>
      <c r="I588" s="28"/>
    </row>
    <row r="589" spans="5:9" ht="12.75">
      <c r="E589" s="28"/>
      <c r="F589" s="28"/>
      <c r="G589" s="28"/>
      <c r="H589" s="28"/>
      <c r="I589" s="28"/>
    </row>
    <row r="590" spans="5:9" ht="12.75">
      <c r="E590" s="28"/>
      <c r="F590" s="28"/>
      <c r="G590" s="28"/>
      <c r="H590" s="28"/>
      <c r="I590" s="28"/>
    </row>
    <row r="591" spans="5:9" ht="12.75">
      <c r="E591" s="28"/>
      <c r="F591" s="28"/>
      <c r="G591" s="28"/>
      <c r="H591" s="28"/>
      <c r="I591" s="28"/>
    </row>
    <row r="592" spans="5:9" ht="12.75">
      <c r="E592" s="28"/>
      <c r="F592" s="28"/>
      <c r="G592" s="28"/>
      <c r="H592" s="28"/>
      <c r="I592" s="28"/>
    </row>
    <row r="593" spans="5:9" ht="12.75">
      <c r="E593" s="28"/>
      <c r="F593" s="28"/>
      <c r="G593" s="28"/>
      <c r="H593" s="28"/>
      <c r="I593" s="28"/>
    </row>
    <row r="594" spans="5:9" ht="12.75">
      <c r="E594" s="28"/>
      <c r="F594" s="28"/>
      <c r="G594" s="28"/>
      <c r="H594" s="28"/>
      <c r="I594" s="28"/>
    </row>
    <row r="595" spans="5:9" ht="12.75">
      <c r="E595" s="28"/>
      <c r="F595" s="28"/>
      <c r="G595" s="28"/>
      <c r="H595" s="28"/>
      <c r="I595" s="28"/>
    </row>
    <row r="596" spans="5:9" ht="12.75">
      <c r="E596" s="28"/>
      <c r="F596" s="28"/>
      <c r="G596" s="28"/>
      <c r="H596" s="28"/>
      <c r="I596" s="28"/>
    </row>
    <row r="597" spans="5:9" ht="12.75">
      <c r="E597" s="28"/>
      <c r="F597" s="28"/>
      <c r="G597" s="28"/>
      <c r="H597" s="28"/>
      <c r="I597" s="28"/>
    </row>
    <row r="598" spans="5:9" ht="12.75">
      <c r="E598" s="28"/>
      <c r="F598" s="28"/>
      <c r="G598" s="28"/>
      <c r="H598" s="28"/>
      <c r="I598" s="28"/>
    </row>
    <row r="599" spans="5:9" ht="12.75">
      <c r="E599" s="28"/>
      <c r="F599" s="28"/>
      <c r="G599" s="28"/>
      <c r="H599" s="28"/>
      <c r="I599" s="28"/>
    </row>
    <row r="600" spans="5:9" ht="12.75">
      <c r="E600" s="28"/>
      <c r="F600" s="28"/>
      <c r="G600" s="28"/>
      <c r="H600" s="28"/>
      <c r="I600" s="28"/>
    </row>
    <row r="601" spans="5:9" ht="12.75">
      <c r="E601" s="28"/>
      <c r="F601" s="28"/>
      <c r="G601" s="28"/>
      <c r="H601" s="28"/>
      <c r="I601" s="28"/>
    </row>
    <row r="602" spans="5:9" ht="12.75">
      <c r="E602" s="28"/>
      <c r="F602" s="28"/>
      <c r="G602" s="28"/>
      <c r="H602" s="28"/>
      <c r="I602" s="28"/>
    </row>
    <row r="603" spans="5:9" ht="12.75">
      <c r="E603" s="28"/>
      <c r="F603" s="28"/>
      <c r="G603" s="28"/>
      <c r="H603" s="28"/>
      <c r="I603" s="28"/>
    </row>
    <row r="604" spans="5:9" ht="12.75">
      <c r="E604" s="28"/>
      <c r="F604" s="28"/>
      <c r="G604" s="28"/>
      <c r="H604" s="28"/>
      <c r="I604" s="28"/>
    </row>
    <row r="605" spans="5:9" ht="12.75">
      <c r="E605" s="28"/>
      <c r="F605" s="28"/>
      <c r="G605" s="28"/>
      <c r="H605" s="28"/>
      <c r="I605" s="28"/>
    </row>
    <row r="606" spans="5:9" ht="12.75">
      <c r="E606" s="28"/>
      <c r="F606" s="28"/>
      <c r="G606" s="28"/>
      <c r="H606" s="28"/>
      <c r="I606" s="28"/>
    </row>
    <row r="607" spans="5:9" ht="12.75">
      <c r="E607" s="28"/>
      <c r="F607" s="28"/>
      <c r="G607" s="28"/>
      <c r="H607" s="28"/>
      <c r="I607" s="28"/>
    </row>
    <row r="608" spans="5:9" ht="12.75">
      <c r="E608" s="28"/>
      <c r="F608" s="28"/>
      <c r="G608" s="28"/>
      <c r="H608" s="28"/>
      <c r="I608" s="28"/>
    </row>
    <row r="609" spans="5:9" ht="12.75">
      <c r="E609" s="28"/>
      <c r="F609" s="28"/>
      <c r="G609" s="28"/>
      <c r="H609" s="28"/>
      <c r="I609" s="28"/>
    </row>
    <row r="610" spans="5:9" ht="12.75">
      <c r="E610" s="28"/>
      <c r="F610" s="28"/>
      <c r="G610" s="28"/>
      <c r="H610" s="28"/>
      <c r="I610" s="28"/>
    </row>
    <row r="611" spans="5:9" ht="12.75">
      <c r="E611" s="28"/>
      <c r="F611" s="28"/>
      <c r="G611" s="28"/>
      <c r="H611" s="28"/>
      <c r="I611" s="28"/>
    </row>
    <row r="612" spans="5:9" ht="12.75">
      <c r="E612" s="28"/>
      <c r="F612" s="28"/>
      <c r="G612" s="28"/>
      <c r="H612" s="28"/>
      <c r="I612" s="28"/>
    </row>
    <row r="613" spans="5:9" ht="12.75">
      <c r="E613" s="28"/>
      <c r="F613" s="28"/>
      <c r="G613" s="28"/>
      <c r="H613" s="28"/>
      <c r="I613" s="28"/>
    </row>
    <row r="614" spans="5:9" ht="12.75">
      <c r="E614" s="28"/>
      <c r="F614" s="28"/>
      <c r="G614" s="28"/>
      <c r="H614" s="28"/>
      <c r="I614" s="28"/>
    </row>
    <row r="615" spans="5:9" ht="12.75">
      <c r="E615" s="28"/>
      <c r="F615" s="28"/>
      <c r="G615" s="28"/>
      <c r="H615" s="28"/>
      <c r="I615" s="28"/>
    </row>
    <row r="616" spans="5:9" ht="12.75">
      <c r="E616" s="28"/>
      <c r="F616" s="28"/>
      <c r="G616" s="28"/>
      <c r="H616" s="28"/>
      <c r="I616" s="28"/>
    </row>
    <row r="617" spans="5:9" ht="12.75">
      <c r="E617" s="28"/>
      <c r="F617" s="28"/>
      <c r="G617" s="28"/>
      <c r="H617" s="28"/>
      <c r="I617" s="28"/>
    </row>
    <row r="618" spans="5:9" ht="12.75">
      <c r="E618" s="28"/>
      <c r="F618" s="28"/>
      <c r="G618" s="28"/>
      <c r="H618" s="28"/>
      <c r="I618" s="28"/>
    </row>
    <row r="619" spans="5:9" ht="12.75">
      <c r="E619" s="28"/>
      <c r="F619" s="28"/>
      <c r="G619" s="28"/>
      <c r="H619" s="28"/>
      <c r="I619" s="28"/>
    </row>
    <row r="620" spans="5:9" ht="12.75">
      <c r="E620" s="28"/>
      <c r="F620" s="28"/>
      <c r="G620" s="28"/>
      <c r="H620" s="28"/>
      <c r="I620" s="28"/>
    </row>
    <row r="621" spans="5:9" ht="12.75">
      <c r="E621" s="28"/>
      <c r="F621" s="28"/>
      <c r="G621" s="28"/>
      <c r="H621" s="28"/>
      <c r="I621" s="28"/>
    </row>
    <row r="622" spans="5:9" ht="12.75">
      <c r="E622" s="28"/>
      <c r="F622" s="28"/>
      <c r="G622" s="28"/>
      <c r="H622" s="28"/>
      <c r="I622" s="28"/>
    </row>
    <row r="623" spans="5:9" ht="12.75">
      <c r="E623" s="28"/>
      <c r="F623" s="28"/>
      <c r="G623" s="28"/>
      <c r="H623" s="28"/>
      <c r="I623" s="28"/>
    </row>
    <row r="624" spans="5:9" ht="12.75">
      <c r="E624" s="28"/>
      <c r="F624" s="28"/>
      <c r="G624" s="28"/>
      <c r="H624" s="28"/>
      <c r="I624" s="28"/>
    </row>
    <row r="625" spans="5:9" ht="12.75">
      <c r="E625" s="28"/>
      <c r="F625" s="28"/>
      <c r="G625" s="28"/>
      <c r="H625" s="28"/>
      <c r="I625" s="28"/>
    </row>
    <row r="626" spans="5:9" ht="12.75">
      <c r="E626" s="28"/>
      <c r="F626" s="28"/>
      <c r="G626" s="28"/>
      <c r="H626" s="28"/>
      <c r="I626" s="28"/>
    </row>
    <row r="627" spans="5:9" ht="12.75">
      <c r="E627" s="28"/>
      <c r="F627" s="28"/>
      <c r="G627" s="28"/>
      <c r="H627" s="28"/>
      <c r="I627" s="28"/>
    </row>
    <row r="628" spans="5:9" ht="12.75">
      <c r="E628" s="28"/>
      <c r="F628" s="28"/>
      <c r="G628" s="28"/>
      <c r="H628" s="28"/>
      <c r="I628" s="28"/>
    </row>
    <row r="629" spans="5:9" ht="12.75">
      <c r="E629" s="28"/>
      <c r="F629" s="28"/>
      <c r="G629" s="28"/>
      <c r="H629" s="28"/>
      <c r="I629" s="28"/>
    </row>
    <row r="630" spans="5:9" ht="12.75">
      <c r="E630" s="28"/>
      <c r="F630" s="28"/>
      <c r="G630" s="28"/>
      <c r="H630" s="28"/>
      <c r="I630" s="28"/>
    </row>
    <row r="631" spans="5:9" ht="12.75">
      <c r="E631" s="28"/>
      <c r="F631" s="28"/>
      <c r="G631" s="28"/>
      <c r="H631" s="28"/>
      <c r="I631" s="28"/>
    </row>
    <row r="632" spans="5:9" ht="12.75">
      <c r="E632" s="28"/>
      <c r="F632" s="28"/>
      <c r="G632" s="28"/>
      <c r="H632" s="28"/>
      <c r="I632" s="28"/>
    </row>
    <row r="633" spans="5:9" ht="12.75">
      <c r="E633" s="28"/>
      <c r="F633" s="28"/>
      <c r="G633" s="28"/>
      <c r="H633" s="28"/>
      <c r="I633" s="28"/>
    </row>
    <row r="634" spans="5:9" ht="12.75">
      <c r="E634" s="28"/>
      <c r="F634" s="28"/>
      <c r="G634" s="28"/>
      <c r="H634" s="28"/>
      <c r="I634" s="28"/>
    </row>
    <row r="635" spans="5:9" ht="12.75">
      <c r="E635" s="28"/>
      <c r="F635" s="28"/>
      <c r="G635" s="28"/>
      <c r="H635" s="28"/>
      <c r="I635" s="28"/>
    </row>
    <row r="636" spans="5:9" ht="12.75">
      <c r="E636" s="28"/>
      <c r="F636" s="28"/>
      <c r="G636" s="28"/>
      <c r="H636" s="28"/>
      <c r="I636" s="28"/>
    </row>
    <row r="637" spans="5:9" ht="12.75">
      <c r="E637" s="28"/>
      <c r="F637" s="28"/>
      <c r="G637" s="28"/>
      <c r="H637" s="28"/>
      <c r="I637" s="28"/>
    </row>
    <row r="638" spans="5:9" ht="12.75">
      <c r="E638" s="28"/>
      <c r="F638" s="28"/>
      <c r="G638" s="28"/>
      <c r="H638" s="28"/>
      <c r="I638" s="28"/>
    </row>
    <row r="639" spans="5:9" ht="12.75">
      <c r="E639" s="28"/>
      <c r="F639" s="28"/>
      <c r="G639" s="28"/>
      <c r="H639" s="28"/>
      <c r="I639" s="28"/>
    </row>
    <row r="640" spans="5:9" ht="12.75">
      <c r="E640" s="28"/>
      <c r="F640" s="28"/>
      <c r="G640" s="28"/>
      <c r="H640" s="28"/>
      <c r="I640" s="28"/>
    </row>
    <row r="641" spans="5:9" ht="12.75">
      <c r="E641" s="28"/>
      <c r="F641" s="28"/>
      <c r="G641" s="28"/>
      <c r="H641" s="28"/>
      <c r="I641" s="28"/>
    </row>
    <row r="642" spans="5:9" ht="12.75">
      <c r="E642" s="28"/>
      <c r="F642" s="28"/>
      <c r="G642" s="28"/>
      <c r="H642" s="28"/>
      <c r="I642" s="28"/>
    </row>
    <row r="643" spans="5:9" ht="12.75">
      <c r="E643" s="28"/>
      <c r="F643" s="28"/>
      <c r="G643" s="28"/>
      <c r="H643" s="28"/>
      <c r="I643" s="28"/>
    </row>
    <row r="644" spans="5:9" ht="12.75">
      <c r="E644" s="28"/>
      <c r="F644" s="28"/>
      <c r="G644" s="28"/>
      <c r="H644" s="28"/>
      <c r="I644" s="28"/>
    </row>
    <row r="645" spans="5:9" ht="12.75">
      <c r="E645" s="28"/>
      <c r="F645" s="28"/>
      <c r="G645" s="28"/>
      <c r="H645" s="28"/>
      <c r="I645" s="28"/>
    </row>
    <row r="646" spans="5:9" ht="12.75">
      <c r="E646" s="28"/>
      <c r="F646" s="28"/>
      <c r="G646" s="28"/>
      <c r="H646" s="28"/>
      <c r="I646" s="28"/>
    </row>
    <row r="647" spans="5:9" ht="12.75">
      <c r="E647" s="28"/>
      <c r="F647" s="28"/>
      <c r="G647" s="28"/>
      <c r="H647" s="28"/>
      <c r="I647" s="28"/>
    </row>
    <row r="648" spans="5:9" ht="12.75">
      <c r="E648" s="28"/>
      <c r="F648" s="28"/>
      <c r="G648" s="28"/>
      <c r="H648" s="28"/>
      <c r="I648" s="28"/>
    </row>
    <row r="649" spans="5:9" ht="12.75">
      <c r="E649" s="28"/>
      <c r="F649" s="28"/>
      <c r="G649" s="28"/>
      <c r="H649" s="28"/>
      <c r="I649" s="28"/>
    </row>
    <row r="650" spans="5:9" ht="12.75">
      <c r="E650" s="28"/>
      <c r="F650" s="28"/>
      <c r="G650" s="28"/>
      <c r="H650" s="28"/>
      <c r="I650" s="28"/>
    </row>
    <row r="651" spans="5:9" ht="12.75">
      <c r="E651" s="28"/>
      <c r="F651" s="28"/>
      <c r="G651" s="28"/>
      <c r="H651" s="28"/>
      <c r="I651" s="28"/>
    </row>
    <row r="652" spans="5:9" ht="12.75">
      <c r="E652" s="28"/>
      <c r="F652" s="28"/>
      <c r="G652" s="28"/>
      <c r="H652" s="28"/>
      <c r="I652" s="28"/>
    </row>
    <row r="653" spans="5:9" ht="12.75">
      <c r="E653" s="28"/>
      <c r="F653" s="28"/>
      <c r="G653" s="28"/>
      <c r="H653" s="28"/>
      <c r="I653" s="28"/>
    </row>
    <row r="654" spans="5:9" ht="12.75">
      <c r="E654" s="28"/>
      <c r="F654" s="28"/>
      <c r="G654" s="28"/>
      <c r="H654" s="28"/>
      <c r="I654" s="28"/>
    </row>
    <row r="655" spans="5:9" ht="12.75">
      <c r="E655" s="28"/>
      <c r="F655" s="28"/>
      <c r="G655" s="28"/>
      <c r="H655" s="28"/>
      <c r="I655" s="28"/>
    </row>
    <row r="656" spans="5:9" ht="12.75">
      <c r="E656" s="28"/>
      <c r="F656" s="28"/>
      <c r="G656" s="28"/>
      <c r="H656" s="28"/>
      <c r="I656" s="28"/>
    </row>
    <row r="657" spans="5:9" ht="12.75">
      <c r="E657" s="28"/>
      <c r="F657" s="28"/>
      <c r="G657" s="28"/>
      <c r="H657" s="28"/>
      <c r="I657" s="28"/>
    </row>
    <row r="658" spans="5:9" ht="12.75">
      <c r="E658" s="28"/>
      <c r="F658" s="28"/>
      <c r="G658" s="28"/>
      <c r="H658" s="28"/>
      <c r="I658" s="28"/>
    </row>
    <row r="659" spans="5:9" ht="12.75">
      <c r="E659" s="28"/>
      <c r="F659" s="28"/>
      <c r="G659" s="28"/>
      <c r="H659" s="28"/>
      <c r="I659" s="28"/>
    </row>
    <row r="660" spans="5:9" ht="12.75">
      <c r="E660" s="28"/>
      <c r="F660" s="28"/>
      <c r="G660" s="28"/>
      <c r="H660" s="28"/>
      <c r="I660" s="28"/>
    </row>
    <row r="661" spans="5:9" ht="12.75">
      <c r="E661" s="28"/>
      <c r="F661" s="28"/>
      <c r="G661" s="28"/>
      <c r="H661" s="28"/>
      <c r="I661" s="28"/>
    </row>
    <row r="662" spans="5:9" ht="12.75">
      <c r="E662" s="28"/>
      <c r="F662" s="28"/>
      <c r="G662" s="28"/>
      <c r="H662" s="28"/>
      <c r="I662" s="28"/>
    </row>
    <row r="663" spans="5:9" ht="12.75">
      <c r="E663" s="28"/>
      <c r="F663" s="28"/>
      <c r="G663" s="28"/>
      <c r="H663" s="28"/>
      <c r="I663" s="28"/>
    </row>
    <row r="664" spans="5:9" ht="12.75">
      <c r="E664" s="28"/>
      <c r="F664" s="28"/>
      <c r="G664" s="28"/>
      <c r="H664" s="28"/>
      <c r="I664" s="28"/>
    </row>
    <row r="665" spans="5:9" ht="12.75">
      <c r="E665" s="28"/>
      <c r="F665" s="28"/>
      <c r="G665" s="28"/>
      <c r="H665" s="28"/>
      <c r="I665" s="28"/>
    </row>
    <row r="666" spans="5:9" ht="12.75">
      <c r="E666" s="28"/>
      <c r="F666" s="28"/>
      <c r="G666" s="28"/>
      <c r="H666" s="28"/>
      <c r="I666" s="28"/>
    </row>
    <row r="667" spans="5:9" ht="12.75">
      <c r="E667" s="28"/>
      <c r="F667" s="28"/>
      <c r="G667" s="28"/>
      <c r="H667" s="28"/>
      <c r="I667" s="28"/>
    </row>
    <row r="668" spans="5:9" ht="12.75">
      <c r="E668" s="28"/>
      <c r="F668" s="28"/>
      <c r="G668" s="28"/>
      <c r="H668" s="28"/>
      <c r="I668" s="28"/>
    </row>
    <row r="669" spans="5:9" ht="12.75">
      <c r="E669" s="28"/>
      <c r="F669" s="28"/>
      <c r="G669" s="28"/>
      <c r="H669" s="28"/>
      <c r="I669" s="28"/>
    </row>
    <row r="670" spans="5:9" ht="12.75">
      <c r="E670" s="28"/>
      <c r="F670" s="28"/>
      <c r="G670" s="28"/>
      <c r="H670" s="28"/>
      <c r="I670" s="28"/>
    </row>
    <row r="671" spans="5:9" ht="12.75">
      <c r="E671" s="28"/>
      <c r="F671" s="28"/>
      <c r="G671" s="28"/>
      <c r="H671" s="28"/>
      <c r="I671" s="28"/>
    </row>
    <row r="672" spans="5:9" ht="12.75">
      <c r="E672" s="28"/>
      <c r="F672" s="28"/>
      <c r="G672" s="28"/>
      <c r="H672" s="28"/>
      <c r="I672" s="28"/>
    </row>
    <row r="673" spans="5:9" ht="12.75">
      <c r="E673" s="28"/>
      <c r="F673" s="28"/>
      <c r="G673" s="28"/>
      <c r="H673" s="28"/>
      <c r="I673" s="28"/>
    </row>
    <row r="674" spans="5:9" ht="12.75">
      <c r="E674" s="28"/>
      <c r="F674" s="28"/>
      <c r="G674" s="28"/>
      <c r="H674" s="28"/>
      <c r="I674" s="28"/>
    </row>
    <row r="675" spans="5:9" ht="12.75">
      <c r="E675" s="28"/>
      <c r="F675" s="28"/>
      <c r="G675" s="28"/>
      <c r="H675" s="28"/>
      <c r="I675" s="28"/>
    </row>
    <row r="676" spans="5:9" ht="12.75">
      <c r="E676" s="28"/>
      <c r="F676" s="28"/>
      <c r="G676" s="28"/>
      <c r="H676" s="28"/>
      <c r="I676" s="28"/>
    </row>
    <row r="677" spans="5:9" ht="12.75">
      <c r="E677" s="28"/>
      <c r="F677" s="28"/>
      <c r="G677" s="28"/>
      <c r="H677" s="28"/>
      <c r="I677" s="28"/>
    </row>
    <row r="678" spans="5:9" ht="12.75">
      <c r="E678" s="28"/>
      <c r="F678" s="28"/>
      <c r="G678" s="28"/>
      <c r="H678" s="28"/>
      <c r="I678" s="28"/>
    </row>
    <row r="679" spans="5:9" ht="12.75">
      <c r="E679" s="28"/>
      <c r="F679" s="28"/>
      <c r="G679" s="28"/>
      <c r="H679" s="28"/>
      <c r="I679" s="28"/>
    </row>
    <row r="680" spans="5:9" ht="12.75">
      <c r="E680" s="28"/>
      <c r="F680" s="28"/>
      <c r="G680" s="28"/>
      <c r="H680" s="28"/>
      <c r="I680" s="28"/>
    </row>
    <row r="681" spans="5:9" ht="12.75">
      <c r="E681" s="28"/>
      <c r="F681" s="28"/>
      <c r="G681" s="28"/>
      <c r="H681" s="28"/>
      <c r="I681" s="28"/>
    </row>
    <row r="682" spans="5:9" ht="12.75">
      <c r="E682" s="28"/>
      <c r="F682" s="28"/>
      <c r="G682" s="28"/>
      <c r="H682" s="28"/>
      <c r="I682" s="28"/>
    </row>
    <row r="683" spans="5:9" ht="12.75">
      <c r="E683" s="28"/>
      <c r="F683" s="28"/>
      <c r="G683" s="28"/>
      <c r="H683" s="28"/>
      <c r="I683" s="28"/>
    </row>
    <row r="684" spans="5:9" ht="12.75">
      <c r="E684" s="28"/>
      <c r="F684" s="28"/>
      <c r="G684" s="28"/>
      <c r="H684" s="28"/>
      <c r="I684" s="28"/>
    </row>
    <row r="685" spans="5:9" ht="12.75">
      <c r="E685" s="28"/>
      <c r="F685" s="28"/>
      <c r="G685" s="28"/>
      <c r="H685" s="28"/>
      <c r="I685" s="28"/>
    </row>
    <row r="686" spans="5:9" ht="12.75">
      <c r="E686" s="28"/>
      <c r="F686" s="28"/>
      <c r="G686" s="28"/>
      <c r="H686" s="28"/>
      <c r="I686" s="28"/>
    </row>
    <row r="687" spans="5:9" ht="12.75">
      <c r="E687" s="28"/>
      <c r="F687" s="28"/>
      <c r="G687" s="28"/>
      <c r="H687" s="28"/>
      <c r="I687" s="28"/>
    </row>
    <row r="688" spans="5:9" ht="12.75">
      <c r="E688" s="28"/>
      <c r="F688" s="28"/>
      <c r="G688" s="28"/>
      <c r="H688" s="28"/>
      <c r="I688" s="28"/>
    </row>
    <row r="689" spans="5:9" ht="12.75">
      <c r="E689" s="28"/>
      <c r="F689" s="28"/>
      <c r="G689" s="28"/>
      <c r="H689" s="28"/>
      <c r="I689" s="28"/>
    </row>
    <row r="690" spans="5:9" ht="12.75">
      <c r="E690" s="28"/>
      <c r="F690" s="28"/>
      <c r="G690" s="28"/>
      <c r="H690" s="28"/>
      <c r="I690" s="28"/>
    </row>
    <row r="691" spans="5:9" ht="12.75">
      <c r="E691" s="28"/>
      <c r="F691" s="28"/>
      <c r="G691" s="28"/>
      <c r="H691" s="28"/>
      <c r="I691" s="28"/>
    </row>
    <row r="692" spans="5:9" ht="12.75">
      <c r="E692" s="28"/>
      <c r="F692" s="28"/>
      <c r="G692" s="28"/>
      <c r="H692" s="28"/>
      <c r="I692" s="28"/>
    </row>
    <row r="693" spans="5:9" ht="12.75">
      <c r="E693" s="28"/>
      <c r="F693" s="28"/>
      <c r="G693" s="28"/>
      <c r="H693" s="28"/>
      <c r="I693" s="28"/>
    </row>
    <row r="694" spans="5:9" ht="12.75">
      <c r="E694" s="28"/>
      <c r="F694" s="28"/>
      <c r="G694" s="28"/>
      <c r="H694" s="28"/>
      <c r="I694" s="28"/>
    </row>
    <row r="695" spans="5:9" ht="12.75">
      <c r="E695" s="28"/>
      <c r="F695" s="28"/>
      <c r="G695" s="28"/>
      <c r="H695" s="28"/>
      <c r="I695" s="28"/>
    </row>
    <row r="696" spans="5:9" ht="12.75">
      <c r="E696" s="28"/>
      <c r="F696" s="28"/>
      <c r="G696" s="28"/>
      <c r="H696" s="28"/>
      <c r="I696" s="28"/>
    </row>
    <row r="697" spans="5:9" ht="12.75">
      <c r="E697" s="28"/>
      <c r="F697" s="28"/>
      <c r="G697" s="28"/>
      <c r="H697" s="28"/>
      <c r="I697" s="28"/>
    </row>
    <row r="698" spans="5:9" ht="12.75">
      <c r="E698" s="28"/>
      <c r="F698" s="28"/>
      <c r="G698" s="28"/>
      <c r="H698" s="28"/>
      <c r="I698" s="28"/>
    </row>
    <row r="699" spans="5:9" ht="12.75">
      <c r="E699" s="28"/>
      <c r="F699" s="28"/>
      <c r="G699" s="28"/>
      <c r="H699" s="28"/>
      <c r="I699" s="28"/>
    </row>
    <row r="700" spans="5:9" ht="12.75">
      <c r="E700" s="28"/>
      <c r="F700" s="28"/>
      <c r="G700" s="28"/>
      <c r="H700" s="28"/>
      <c r="I700" s="28"/>
    </row>
    <row r="701" spans="5:9" ht="12.75">
      <c r="E701" s="28"/>
      <c r="F701" s="28"/>
      <c r="G701" s="28"/>
      <c r="H701" s="28"/>
      <c r="I701" s="28"/>
    </row>
    <row r="702" spans="5:9" ht="12.75">
      <c r="E702" s="28"/>
      <c r="F702" s="28"/>
      <c r="G702" s="28"/>
      <c r="H702" s="28"/>
      <c r="I702" s="28"/>
    </row>
    <row r="703" spans="5:9" ht="12.75">
      <c r="E703" s="28"/>
      <c r="F703" s="28"/>
      <c r="G703" s="28"/>
      <c r="H703" s="28"/>
      <c r="I703" s="28"/>
    </row>
    <row r="704" spans="5:9" ht="12.75">
      <c r="E704" s="28"/>
      <c r="F704" s="28"/>
      <c r="G704" s="28"/>
      <c r="H704" s="28"/>
      <c r="I704" s="28"/>
    </row>
    <row r="705" spans="5:9" ht="12.75">
      <c r="E705" s="28"/>
      <c r="F705" s="28"/>
      <c r="G705" s="28"/>
      <c r="H705" s="28"/>
      <c r="I705" s="28"/>
    </row>
    <row r="706" spans="5:9" ht="12.75">
      <c r="E706" s="28"/>
      <c r="F706" s="28"/>
      <c r="G706" s="28"/>
      <c r="H706" s="28"/>
      <c r="I706" s="28"/>
    </row>
    <row r="707" spans="5:9" ht="12.75">
      <c r="E707" s="28"/>
      <c r="F707" s="28"/>
      <c r="G707" s="28"/>
      <c r="H707" s="28"/>
      <c r="I707" s="28"/>
    </row>
    <row r="708" spans="5:9" ht="12.75">
      <c r="E708" s="28"/>
      <c r="F708" s="28"/>
      <c r="G708" s="28"/>
      <c r="H708" s="28"/>
      <c r="I708" s="28"/>
    </row>
    <row r="709" spans="5:9" ht="12.75">
      <c r="E709" s="28"/>
      <c r="F709" s="28"/>
      <c r="G709" s="28"/>
      <c r="H709" s="28"/>
      <c r="I709" s="28"/>
    </row>
    <row r="710" spans="5:9" ht="12.75">
      <c r="E710" s="28"/>
      <c r="F710" s="28"/>
      <c r="G710" s="28"/>
      <c r="H710" s="28"/>
      <c r="I710" s="28"/>
    </row>
    <row r="711" spans="5:9" ht="12.75">
      <c r="E711" s="28"/>
      <c r="F711" s="28"/>
      <c r="G711" s="28"/>
      <c r="H711" s="28"/>
      <c r="I711" s="28"/>
    </row>
    <row r="712" spans="5:9" ht="12.75">
      <c r="E712" s="28"/>
      <c r="F712" s="28"/>
      <c r="G712" s="28"/>
      <c r="H712" s="28"/>
      <c r="I712" s="28"/>
    </row>
    <row r="713" spans="5:9" ht="12.75">
      <c r="E713" s="28"/>
      <c r="F713" s="28"/>
      <c r="G713" s="28"/>
      <c r="H713" s="28"/>
      <c r="I713" s="28"/>
    </row>
    <row r="714" spans="5:9" ht="12.75">
      <c r="E714" s="28"/>
      <c r="F714" s="28"/>
      <c r="G714" s="28"/>
      <c r="H714" s="28"/>
      <c r="I714" s="28"/>
    </row>
    <row r="715" spans="5:9" ht="12.75">
      <c r="E715" s="28"/>
      <c r="F715" s="28"/>
      <c r="G715" s="28"/>
      <c r="H715" s="28"/>
      <c r="I715" s="28"/>
    </row>
    <row r="716" spans="5:9" ht="12.75">
      <c r="E716" s="28"/>
      <c r="F716" s="28"/>
      <c r="G716" s="28"/>
      <c r="H716" s="28"/>
      <c r="I716" s="28"/>
    </row>
    <row r="717" spans="5:9" ht="12.75">
      <c r="E717" s="28"/>
      <c r="F717" s="28"/>
      <c r="G717" s="28"/>
      <c r="H717" s="28"/>
      <c r="I717" s="28"/>
    </row>
    <row r="718" spans="5:9" ht="12.75">
      <c r="E718" s="28"/>
      <c r="F718" s="28"/>
      <c r="G718" s="28"/>
      <c r="H718" s="28"/>
      <c r="I718" s="28"/>
    </row>
    <row r="719" spans="5:9" ht="12.75">
      <c r="E719" s="28"/>
      <c r="F719" s="28"/>
      <c r="G719" s="28"/>
      <c r="H719" s="28"/>
      <c r="I719" s="28"/>
    </row>
    <row r="720" spans="5:9" ht="12.75">
      <c r="E720" s="28"/>
      <c r="F720" s="28"/>
      <c r="G720" s="28"/>
      <c r="H720" s="28"/>
      <c r="I720" s="28"/>
    </row>
    <row r="721" spans="5:9" ht="12.75">
      <c r="E721" s="28"/>
      <c r="F721" s="28"/>
      <c r="G721" s="28"/>
      <c r="H721" s="28"/>
      <c r="I721" s="28"/>
    </row>
    <row r="722" spans="5:9" ht="12.75">
      <c r="E722" s="28"/>
      <c r="F722" s="28"/>
      <c r="G722" s="28"/>
      <c r="H722" s="28"/>
      <c r="I722" s="28"/>
    </row>
    <row r="723" spans="5:9" ht="12.75">
      <c r="E723" s="28"/>
      <c r="F723" s="28"/>
      <c r="G723" s="28"/>
      <c r="H723" s="28"/>
      <c r="I723" s="28"/>
    </row>
    <row r="724" spans="5:9" ht="12.75">
      <c r="E724" s="28"/>
      <c r="F724" s="28"/>
      <c r="G724" s="28"/>
      <c r="H724" s="28"/>
      <c r="I724" s="28"/>
    </row>
    <row r="725" spans="5:9" ht="12.75">
      <c r="E725" s="28"/>
      <c r="F725" s="28"/>
      <c r="G725" s="28"/>
      <c r="H725" s="28"/>
      <c r="I725" s="28"/>
    </row>
    <row r="726" spans="5:9" ht="12.75">
      <c r="E726" s="28"/>
      <c r="F726" s="28"/>
      <c r="G726" s="28"/>
      <c r="H726" s="28"/>
      <c r="I726" s="28"/>
    </row>
  </sheetData>
  <sheetProtection/>
  <conditionalFormatting sqref="A6:M7 A13:D27 E14:E27 H13:H27 G14:G27 F13:F27 A8:H12 I8:M27 A28:M129">
    <cfRule type="containsText" priority="1" dxfId="0" operator="containsText" text="x">
      <formula>NOT(ISERROR(SEARCH("x",A6)))</formula>
    </cfRule>
  </conditionalFormatting>
  <dataValidations count="1">
    <dataValidation type="list" allowBlank="1" showInputMessage="1" showErrorMessage="1" sqref="H7:H129">
      <formula1>$P$4:$P$31</formula1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Mynämäen kunta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timo.oja</dc:creator>
  <cp:keywords/>
  <dc:description/>
  <cp:lastModifiedBy>Eva Nurmi</cp:lastModifiedBy>
  <cp:lastPrinted>2021-10-11T07:26:19Z</cp:lastPrinted>
  <dcterms:created xsi:type="dcterms:W3CDTF">2012-09-13T10:04:56Z</dcterms:created>
  <dcterms:modified xsi:type="dcterms:W3CDTF">2022-09-13T08:12:25Z</dcterms:modified>
  <cp:category/>
  <cp:version/>
  <cp:contentType/>
  <cp:contentStatus/>
</cp:coreProperties>
</file>